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tabRatio="601" activeTab="0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'4(4)農家数及び組織別経営体数'!$A$1:$Q$17</definedName>
    <definedName name="_xlnm.Print_Area" localSheetId="10">'4(5)商品販売額'!$A$1:$J$16</definedName>
    <definedName name="_xlnm.Print_Area" localSheetId="11">'5(1)保育所・幼稚園'!$A$1:$J$40</definedName>
    <definedName name="_xlnm.Print_Area" localSheetId="12">'5(2)学校数・児童・生徒数'!$A$1:$J$14</definedName>
  </definedNames>
  <calcPr fullCalcOnLoad="1"/>
</workbook>
</file>

<file path=xl/sharedStrings.xml><?xml version="1.0" encoding="utf-8"?>
<sst xmlns="http://schemas.openxmlformats.org/spreadsheetml/2006/main" count="799" uniqueCount="416">
  <si>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</si>
  <si>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</si>
  <si>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</si>
  <si>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</si>
  <si>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</si>
  <si>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</si>
  <si>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</si>
  <si>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</si>
  <si>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</si>
  <si>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</si>
  <si>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県    外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</si>
  <si>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</si>
  <si>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</si>
  <si>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</si>
  <si>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</si>
  <si>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</si>
  <si>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</si>
  <si>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</si>
  <si>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</si>
  <si>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</si>
  <si>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</si>
  <si>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</si>
  <si>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</si>
  <si>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</si>
  <si>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</si>
  <si>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</si>
  <si>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</si>
  <si>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</si>
  <si>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</si>
  <si>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</si>
  <si>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</si>
  <si>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</si>
  <si>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</si>
  <si>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</si>
  <si>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</si>
  <si>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</si>
  <si>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</si>
  <si>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</si>
  <si>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</si>
  <si>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</si>
  <si>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</si>
  <si>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</si>
  <si>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</si>
  <si>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</si>
  <si>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</si>
  <si>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</si>
  <si>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</si>
  <si>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</si>
  <si>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</si>
  <si>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</si>
  <si>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</si>
  <si>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</si>
  <si>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</si>
  <si>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</si>
  <si>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</si>
  <si>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</si>
  <si>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</si>
  <si>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</si>
  <si>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</si>
  <si>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</si>
  <si>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</si>
  <si>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</si>
  <si>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</si>
  <si>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</si>
  <si>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</si>
  <si>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</si>
  <si>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 xml:space="preserve"> 刈谷市東陽町1丁目1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</si>
  <si>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</si>
  <si>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</si>
  <si>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</si>
  <si>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</si>
  <si>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</si>
  <si>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</si>
  <si>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 xml:space="preserve"> 豊田市西町3-60</t>
  </si>
  <si>
    <t xml:space="preserve"> 岡崎市十王町2丁目9</t>
  </si>
  <si>
    <t>碧南市</t>
  </si>
  <si>
    <t>Ｈ12年</t>
  </si>
  <si>
    <t>Ｈ17年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</si>
  <si>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</si>
  <si>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</si>
  <si>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</si>
  <si>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</si>
  <si>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</si>
  <si>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</si>
  <si>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</si>
  <si>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</si>
  <si>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</si>
  <si>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</si>
  <si>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</si>
  <si>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</si>
  <si>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</si>
  <si>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</si>
  <si>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</si>
  <si>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</si>
  <si>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</si>
  <si>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</si>
  <si>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</si>
  <si>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</si>
  <si>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</si>
  <si>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</si>
  <si>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</si>
  <si>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</si>
  <si>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</si>
  <si>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</si>
  <si>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</si>
  <si>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</si>
  <si>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</si>
  <si>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</si>
  <si>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</si>
  <si>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</si>
  <si>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</si>
  <si>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</si>
  <si>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</si>
  <si>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</si>
  <si>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</si>
  <si>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</si>
  <si>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</si>
  <si>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</si>
  <si>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</si>
  <si>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</si>
  <si>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</si>
  <si>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</si>
  <si>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</si>
  <si>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</si>
  <si>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</si>
  <si>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</si>
  <si>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</si>
  <si>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</si>
  <si>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</si>
  <si>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</si>
  <si>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</si>
  <si>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</si>
  <si>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</si>
  <si>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（２）小学校・中学校・高等学校</t>
  </si>
  <si>
    <t>教員数</t>
  </si>
  <si>
    <t>５ 福祉・教育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</si>
  <si>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</si>
  <si>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</si>
  <si>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</si>
  <si>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</si>
  <si>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</si>
  <si>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</si>
  <si>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</si>
  <si>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</si>
  <si>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</si>
  <si>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</si>
  <si>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</si>
  <si>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</si>
  <si>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</si>
  <si>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</si>
  <si>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</si>
  <si>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</si>
  <si>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</si>
  <si>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</si>
  <si>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西尾市 企画部</t>
  </si>
  <si>
    <t xml:space="preserve"> 知立市 企画部</t>
  </si>
  <si>
    <t xml:space="preserve">  企画課 統計班</t>
  </si>
  <si>
    <t>１ 各市町統計担当課・係名、所在地、電話・ＦＡＸ番号・Ｅメールアドレス</t>
  </si>
  <si>
    <t>総　数</t>
  </si>
  <si>
    <t>その他
増　減</t>
  </si>
  <si>
    <t>※ 教員数は本務の者で、校長を含む。</t>
  </si>
  <si>
    <t>みよし市</t>
  </si>
  <si>
    <t xml:space="preserve"> 岡崎市 企画財政部</t>
  </si>
  <si>
    <t>※ 豊田市の保育所について、調査以外のへき地保育所を合算した数を掲載。</t>
  </si>
  <si>
    <t>Ｈ22年</t>
  </si>
  <si>
    <t xml:space="preserve"> みよし市三好町小坂50</t>
  </si>
  <si>
    <t xml:space="preserve">  秘書情報課 広報統計係</t>
  </si>
  <si>
    <t xml:space="preserve"> 0565-34-6986(直通)</t>
  </si>
  <si>
    <t xml:space="preserve"> 0566-71-2205 (直通）</t>
  </si>
  <si>
    <t xml:space="preserve">  企画政策課 政策係</t>
  </si>
  <si>
    <t>-</t>
  </si>
  <si>
    <t>漁業</t>
  </si>
  <si>
    <t>建設業</t>
  </si>
  <si>
    <t>製造業</t>
  </si>
  <si>
    <t>刈 谷 市</t>
  </si>
  <si>
    <t>Ｈ12年</t>
  </si>
  <si>
    <t>Ｈ17年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</si>
  <si>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</si>
  <si>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</si>
  <si>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</si>
  <si>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</si>
  <si>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</si>
  <si>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ブラジル</t>
  </si>
  <si>
    <t>フィリピン</t>
  </si>
  <si>
    <t>ペルー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</si>
  <si>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</si>
  <si>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</si>
  <si>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</si>
  <si>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</si>
  <si>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</si>
  <si>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</si>
  <si>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0564-23-6846</t>
  </si>
  <si>
    <t xml:space="preserve"> 〒447-8601</t>
  </si>
  <si>
    <t xml:space="preserve"> 0566-41-3311 (内275)</t>
  </si>
  <si>
    <t xml:space="preserve"> 碧南市松本町28</t>
  </si>
  <si>
    <t xml:space="preserve"> 0566-48-5101</t>
  </si>
  <si>
    <t xml:space="preserve"> hishojoho@city.hekinan.lg.jp</t>
  </si>
  <si>
    <t xml:space="preserve"> 〒448-8501</t>
  </si>
  <si>
    <t xml:space="preserve"> 0566-62-1001（直通） </t>
  </si>
  <si>
    <t xml:space="preserve"> 0566-23-1105</t>
  </si>
  <si>
    <t xml:space="preserve"> kohokocho@city.kariya.lg.jp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</si>
  <si>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</si>
  <si>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</si>
  <si>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</si>
  <si>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</si>
  <si>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安城市桜町18-23</t>
  </si>
  <si>
    <t xml:space="preserve"> 0566-76-1112</t>
  </si>
  <si>
    <t xml:space="preserve"> keiei@city.anjo.aichi.jp</t>
  </si>
  <si>
    <t xml:space="preserve"> 〒445-8501</t>
  </si>
  <si>
    <t xml:space="preserve"> 西尾市寄住町下田22</t>
  </si>
  <si>
    <t xml:space="preserve"> 0563-56-0212</t>
  </si>
  <si>
    <t xml:space="preserve"> kikaku@city.nishio.lg.jp</t>
  </si>
  <si>
    <t xml:space="preserve"> 〒472-8666</t>
  </si>
  <si>
    <t xml:space="preserve"> 知立市広見3丁目1</t>
  </si>
  <si>
    <t xml:space="preserve"> kikaku-seisaku@city.chiryu.lg.jp</t>
  </si>
  <si>
    <t xml:space="preserve"> 〒444-1398</t>
  </si>
  <si>
    <t xml:space="preserve"> 高浜市青木町4丁目1-2</t>
  </si>
  <si>
    <t xml:space="preserve"> johou@city.takahama.lg.jp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</si>
  <si>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</si>
  <si>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</si>
  <si>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</si>
  <si>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</si>
  <si>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kikaku@city.aichi-miyoshi.lg.jp</t>
  </si>
  <si>
    <t xml:space="preserve"> 〒444-0192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</si>
  <si>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</si>
  <si>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</si>
  <si>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</si>
  <si>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</si>
  <si>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</si>
  <si>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r>
      <t>（平成</t>
    </r>
    <r>
      <rPr>
        <sz val="10.8"/>
        <rFont val="ＭＳ 明朝"/>
        <family val="1"/>
      </rPr>
      <t>22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</si>
  <si>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</si>
  <si>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</si>
  <si>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</si>
  <si>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</si>
  <si>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</si>
  <si>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</si>
  <si>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</si>
  <si>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</si>
  <si>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</si>
  <si>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</si>
  <si>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</si>
  <si>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</si>
  <si>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</si>
  <si>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</si>
  <si>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</si>
  <si>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</si>
  <si>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内
そ の 他</t>
  </si>
  <si>
    <t>県    外</t>
  </si>
  <si>
    <t>総    数</t>
  </si>
  <si>
    <t>※ 上段は通勤者、下段は通学者（１５歳未満を含む）を示す。</t>
  </si>
  <si>
    <t>※ 横欄は流出人口、縦欄は流入人口を示す。</t>
  </si>
  <si>
    <t>４ 産 業</t>
  </si>
  <si>
    <t>（１）産業別就業者数</t>
  </si>
  <si>
    <t>（平成22年10月1日 国勢調査 単位：人）</t>
  </si>
  <si>
    <t>総  数</t>
  </si>
  <si>
    <t>農  業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</si>
  <si>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</si>
  <si>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</si>
  <si>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</si>
  <si>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</si>
  <si>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</si>
  <si>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</si>
  <si>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</si>
  <si>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</si>
  <si>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教 育
学習支援業</t>
  </si>
  <si>
    <t>医 療
福 祉</t>
  </si>
  <si>
    <t>複合ｻｰﾋﾞｽ事業</t>
  </si>
  <si>
    <t>ｻｰﾋﾞｽ業
(他に分類されないもの)</t>
  </si>
  <si>
    <t>公 務
(他に分類されないもの)</t>
  </si>
  <si>
    <t>（２）産業別事業所数（民営事業所）</t>
  </si>
  <si>
    <t>農業
林業</t>
  </si>
  <si>
    <t>鉱業､採石業､砂利採取業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</si>
  <si>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</si>
  <si>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</si>
  <si>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</si>
  <si>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</si>
  <si>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</si>
  <si>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</si>
  <si>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</si>
  <si>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</si>
  <si>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</si>
  <si>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</si>
  <si>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</si>
  <si>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</si>
  <si>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</si>
  <si>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</si>
  <si>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</si>
  <si>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</si>
  <si>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</si>
  <si>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</si>
  <si>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</si>
  <si>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</si>
  <si>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</si>
  <si>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</si>
  <si>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</si>
  <si>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</si>
  <si>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</si>
  <si>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</si>
  <si>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</si>
  <si>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</si>
  <si>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</si>
  <si>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（４）農家数及び農業経営組織別経営体数</t>
  </si>
  <si>
    <t>（平成22年2月1日　世界農林業センサス）</t>
  </si>
  <si>
    <t>農家数
単位：戸</t>
  </si>
  <si>
    <t>販売のあった経営体</t>
  </si>
  <si>
    <t>単一経営（主位部門が80％以上の経営体）　　　単位：経営体</t>
  </si>
  <si>
    <t>計</t>
  </si>
  <si>
    <t>稲作</t>
  </si>
  <si>
    <t>麦類作</t>
  </si>
  <si>
    <t>雑 穀
いも類
豆 類</t>
  </si>
  <si>
    <t>工芸
農作物</t>
  </si>
  <si>
    <t>露地
野菜</t>
  </si>
  <si>
    <t>施設
野菜</t>
  </si>
  <si>
    <t>果樹類</t>
  </si>
  <si>
    <t>花き
花木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</si>
  <si>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</si>
  <si>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</si>
  <si>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</si>
  <si>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</si>
  <si>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</si>
  <si>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</si>
  <si>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</si>
  <si>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</si>
  <si>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</si>
  <si>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</si>
  <si>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</si>
  <si>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※　農家数：販売農家と自給的農家の合計。経営耕作地面積が10a以上又は調査前1年間の販売額が15万円以上の
           世帯。</t>
  </si>
  <si>
    <t>※　農業経営体：経営耕作地30a以上又は調査前1年間の販売額50万円以上など、一定基準以上の農業を行う農家
               や事業体。</t>
  </si>
  <si>
    <r>
      <t xml:space="preserve">複合経営
</t>
    </r>
    <r>
      <rPr>
        <sz val="9"/>
        <rFont val="ＭＳ ゴシック"/>
        <family val="3"/>
      </rPr>
      <t>（主位部門が80％未満の経営体）</t>
    </r>
    <r>
      <rPr>
        <sz val="12"/>
        <rFont val="ＭＳ ゴシック"/>
        <family val="3"/>
      </rPr>
      <t xml:space="preserve">
</t>
    </r>
    <r>
      <rPr>
        <sz val="8"/>
        <rFont val="ＭＳ ゴシック"/>
        <family val="3"/>
      </rPr>
      <t>単位：経営体</t>
    </r>
  </si>
  <si>
    <t>機械器具</t>
  </si>
  <si>
    <t>無店舗</t>
  </si>
  <si>
    <t>その他の
小売業</t>
  </si>
  <si>
    <t xml:space="preserve"> 幸田町 企画部</t>
  </si>
  <si>
    <t xml:space="preserve"> 0564-63-5132（直通）</t>
  </si>
  <si>
    <r>
      <t>(平成27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</si>
  <si>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-</t>
  </si>
  <si>
    <t>Ｘ</t>
  </si>
  <si>
    <t>_</t>
  </si>
  <si>
    <t>Ｘ</t>
  </si>
  <si>
    <t xml:space="preserve">  庶務課 統計担当</t>
  </si>
  <si>
    <t xml:space="preserve">  企画政策課 統計担当</t>
  </si>
  <si>
    <t xml:space="preserve"> 0563-65-2155 (直通)</t>
  </si>
  <si>
    <t xml:space="preserve"> 高浜市 企画部</t>
  </si>
  <si>
    <t xml:space="preserve">  総合政策グループ　統計担当</t>
  </si>
  <si>
    <t xml:space="preserve"> 0566-83-1141</t>
  </si>
  <si>
    <t xml:space="preserve"> 0566-52-1111 (内329)</t>
  </si>
  <si>
    <t xml:space="preserve">  企画政策課 広報広聴グループ</t>
  </si>
  <si>
    <t>（平成27年1月1日 単位：k㎡）</t>
  </si>
  <si>
    <r>
      <t>（平成27</t>
    </r>
    <r>
      <rPr>
        <sz val="10.8"/>
        <rFont val="ＭＳ 明朝"/>
        <family val="1"/>
      </rPr>
      <t>年12月31日 単位：ha）</t>
    </r>
  </si>
  <si>
    <r>
      <t>(平成27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</si>
  <si>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（平成27年5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</si>
  <si>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r>
      <t>（平成27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</si>
  <si>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平成26年度一般会計歳入歳出決算額</t>
  </si>
  <si>
    <t xml:space="preserve"> 0566-52-1110</t>
  </si>
  <si>
    <t>Ｈ27年</t>
  </si>
  <si>
    <t>Ｈ27年</t>
  </si>
  <si>
    <t>Ｈ27年</t>
  </si>
  <si>
    <t>Ｈ27年</t>
  </si>
  <si>
    <t>-</t>
  </si>
  <si>
    <t>3(0)</t>
  </si>
  <si>
    <t>-</t>
  </si>
  <si>
    <t>-</t>
  </si>
  <si>
    <t>8(8)</t>
  </si>
  <si>
    <t>5(5)</t>
  </si>
  <si>
    <t>14(5)</t>
  </si>
  <si>
    <t>4(0)</t>
  </si>
  <si>
    <t>13(10)</t>
  </si>
  <si>
    <t xml:space="preserve"> 0561-76-5021</t>
  </si>
  <si>
    <t>-</t>
  </si>
  <si>
    <t>6(0)</t>
  </si>
  <si>
    <t>10(7)</t>
  </si>
  <si>
    <t>-</t>
  </si>
  <si>
    <r>
      <t>（平成2</t>
    </r>
    <r>
      <rPr>
        <sz val="10.8"/>
        <rFont val="ＭＳ 明朝"/>
        <family val="1"/>
      </rPr>
      <t>6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2月</t>
    </r>
    <r>
      <rPr>
        <sz val="10.8"/>
        <rFont val="ＭＳ 明朝"/>
        <family val="1"/>
      </rPr>
      <t>3</t>
    </r>
    <r>
      <rPr>
        <sz val="10.8"/>
        <rFont val="ＭＳ 明朝"/>
        <family val="1"/>
      </rPr>
      <t>1日 工業統計</t>
    </r>
    <r>
      <rPr>
        <sz val="10.8"/>
        <rFont val="ＭＳ 明朝"/>
        <family val="1"/>
      </rPr>
      <t>調査</t>
    </r>
    <r>
      <rPr>
        <sz val="10.8"/>
        <rFont val="ＭＳ 明朝"/>
        <family val="1"/>
      </rPr>
      <t xml:space="preserve"> 単位：万円）</t>
    </r>
  </si>
  <si>
    <t>Ｘ</t>
  </si>
  <si>
    <t>Ｘ</t>
  </si>
  <si>
    <t>（平成26年7月1日 経済センサス-基礎調査）</t>
  </si>
  <si>
    <r>
      <t>（平成</t>
    </r>
    <r>
      <rPr>
        <sz val="10.8"/>
        <rFont val="ＭＳ 明朝"/>
        <family val="1"/>
      </rPr>
      <t>26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7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商業統計調査</t>
    </r>
    <r>
      <rPr>
        <sz val="10.8"/>
        <rFont val="ＭＳ 明朝"/>
        <family val="1"/>
      </rPr>
      <t xml:space="preserve"> 単位：百万円）</t>
    </r>
  </si>
  <si>
    <t>（１）保育所・幼稚園・認定こども園</t>
  </si>
  <si>
    <t>※ 上段は幼稚園、中段は保育所、下段は幼保連携型認定こども園を示す。</t>
  </si>
  <si>
    <t>-</t>
  </si>
  <si>
    <t>31(12)</t>
  </si>
  <si>
    <t>71(55)</t>
  </si>
  <si>
    <t xml:space="preserve">2(0) </t>
  </si>
  <si>
    <t xml:space="preserve">  経営管理課 施設計画係</t>
  </si>
  <si>
    <t xml:space="preserve">13(4) </t>
  </si>
  <si>
    <t>35(23)</t>
  </si>
  <si>
    <t>Ｈ27年</t>
  </si>
  <si>
    <t>18(16)</t>
  </si>
  <si>
    <t>14(10)</t>
  </si>
  <si>
    <t>-</t>
  </si>
  <si>
    <t>Ｈ27年</t>
  </si>
  <si>
    <t>6(3)</t>
  </si>
  <si>
    <r>
      <t>3</t>
    </r>
    <r>
      <rPr>
        <sz val="10.8"/>
        <rFont val="ＭＳ 明朝"/>
        <family val="1"/>
      </rPr>
      <t>6(26)</t>
    </r>
  </si>
  <si>
    <t>5(4)</t>
  </si>
  <si>
    <t>-</t>
  </si>
  <si>
    <t>9(2)</t>
  </si>
  <si>
    <t>1(0)</t>
  </si>
  <si>
    <t>-</t>
  </si>
  <si>
    <t>-</t>
  </si>
  <si>
    <t>不動産業
物品賃貸業</t>
  </si>
  <si>
    <t>生活関連ｻｰﾋﾞｽ業
娯楽業</t>
  </si>
  <si>
    <t>学術研究
専門・技術ｻｰﾋﾞｽ業</t>
  </si>
  <si>
    <t>宿泊業
飲食
ｻｰﾋﾞｽ業</t>
  </si>
  <si>
    <t>分 類 
 不 能</t>
  </si>
  <si>
    <t>-</t>
  </si>
  <si>
    <t>25(3)</t>
  </si>
  <si>
    <t>53(35)</t>
  </si>
  <si>
    <t>幼稚園・
保育所等の数</t>
  </si>
  <si>
    <t>教諭・
保育士等の数</t>
  </si>
  <si>
    <t>※ 幼稚園・保育所等の数欄の（  ）内は公立を再掲。</t>
  </si>
  <si>
    <t>※ 教諭・保育士等の数は兼務を含む。</t>
  </si>
  <si>
    <t>-</t>
  </si>
  <si>
    <t>-</t>
  </si>
  <si>
    <t>-</t>
  </si>
  <si>
    <t xml:space="preserve"> tokei@city.okazaki.lg.jp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</si>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</sst>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</numFmts>
  <fonts count="5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8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8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18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3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1" xfId="0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vertical="center" textRotation="255"/>
    </xf>
    <xf numFmtId="0" fontId="8" fillId="0" borderId="17" xfId="0" applyFont="1" applyBorder="1" applyAlignment="1">
      <alignment vertical="distributed" textRotation="255" wrapText="1"/>
    </xf>
    <xf numFmtId="0" fontId="8" fillId="0" borderId="17" xfId="0" applyFont="1" applyBorder="1" applyAlignment="1">
      <alignment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20" xfId="0" applyNumberFormat="1" applyFont="1" applyFill="1" applyBorder="1" applyAlignment="1">
      <alignment horizontal="center" vertical="center"/>
    </xf>
    <xf numFmtId="196" fontId="8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1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left" vertical="center"/>
    </xf>
    <xf numFmtId="4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3" fillId="0" borderId="1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0" xfId="62" applyFont="1" applyFill="1" applyBorder="1" applyAlignment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81" fontId="0" fillId="0" borderId="0" xfId="0" applyNumberForma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14" fillId="0" borderId="0" xfId="61" applyNumberFormat="1" applyFont="1" applyFill="1" applyAlignment="1">
      <alignment vertical="center"/>
      <protection/>
    </xf>
    <xf numFmtId="41" fontId="0" fillId="0" borderId="0" xfId="61" applyNumberFormat="1" applyFont="1" applyFill="1" applyAlignment="1">
      <alignment vertical="center"/>
      <protection/>
    </xf>
    <xf numFmtId="41" fontId="0" fillId="0" borderId="0" xfId="61" applyNumberFormat="1" applyFont="1" applyFill="1" applyAlignment="1">
      <alignment horizontal="right" vertical="center"/>
      <protection/>
    </xf>
    <xf numFmtId="41" fontId="0" fillId="0" borderId="0" xfId="61" applyNumberFormat="1" applyFill="1" applyAlignment="1">
      <alignment vertical="center"/>
      <protection/>
    </xf>
    <xf numFmtId="41" fontId="8" fillId="0" borderId="11" xfId="61" applyNumberFormat="1" applyFont="1" applyFill="1" applyBorder="1" applyAlignment="1">
      <alignment vertical="center"/>
      <protection/>
    </xf>
    <xf numFmtId="49" fontId="13" fillId="0" borderId="17" xfId="61" applyNumberFormat="1" applyFont="1" applyFill="1" applyBorder="1" applyAlignment="1">
      <alignment horizontal="distributed" vertical="center"/>
      <protection/>
    </xf>
    <xf numFmtId="41" fontId="0" fillId="0" borderId="12" xfId="61" applyNumberFormat="1" applyFill="1" applyBorder="1" applyAlignment="1">
      <alignment horizontal="center" vertical="center"/>
      <protection/>
    </xf>
    <xf numFmtId="41" fontId="0" fillId="0" borderId="10" xfId="61" applyNumberFormat="1" applyFill="1" applyBorder="1" applyAlignment="1">
      <alignment horizontal="center" vertical="center"/>
      <protection/>
    </xf>
    <xf numFmtId="41" fontId="0" fillId="0" borderId="10" xfId="61" applyNumberFormat="1" applyFont="1" applyFill="1" applyBorder="1" applyAlignment="1">
      <alignment horizontal="center" vertical="center"/>
      <protection/>
    </xf>
    <xf numFmtId="41" fontId="0" fillId="0" borderId="13" xfId="61" applyNumberFormat="1" applyFill="1" applyBorder="1" applyAlignment="1">
      <alignment horizontal="center" vertical="center"/>
      <protection/>
    </xf>
    <xf numFmtId="41" fontId="0" fillId="33" borderId="0" xfId="0" applyNumberFormat="1" applyFill="1" applyAlignment="1">
      <alignment vertic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28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1" fontId="0" fillId="34" borderId="26" xfId="0" applyNumberFormat="1" applyFill="1" applyBorder="1" applyAlignment="1">
      <alignment vertical="center"/>
    </xf>
    <xf numFmtId="181" fontId="0" fillId="34" borderId="31" xfId="0" applyNumberFormat="1" applyFill="1" applyBorder="1" applyAlignment="1">
      <alignment vertical="center"/>
    </xf>
    <xf numFmtId="181" fontId="0" fillId="34" borderId="32" xfId="0" applyNumberFormat="1" applyFill="1" applyBorder="1" applyAlignment="1">
      <alignment vertical="center"/>
    </xf>
    <xf numFmtId="181" fontId="0" fillId="34" borderId="33" xfId="0" applyNumberFormat="1" applyFill="1" applyBorder="1" applyAlignment="1">
      <alignment vertical="center"/>
    </xf>
    <xf numFmtId="181" fontId="0" fillId="34" borderId="32" xfId="0" applyNumberFormat="1" applyFont="1" applyFill="1" applyBorder="1" applyAlignment="1">
      <alignment vertical="center"/>
    </xf>
    <xf numFmtId="181" fontId="0" fillId="34" borderId="33" xfId="0" applyNumberFormat="1" applyFont="1" applyFill="1" applyBorder="1" applyAlignment="1">
      <alignment vertical="center"/>
    </xf>
    <xf numFmtId="181" fontId="0" fillId="34" borderId="32" xfId="0" applyNumberFormat="1" applyFont="1" applyFill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 indent="3"/>
    </xf>
    <xf numFmtId="0" fontId="5" fillId="0" borderId="12" xfId="0" applyFont="1" applyFill="1" applyBorder="1" applyAlignment="1" applyProtection="1">
      <alignment horizontal="left" vertical="center" indent="3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indent="3"/>
      <protection/>
    </xf>
    <xf numFmtId="195" fontId="0" fillId="34" borderId="32" xfId="0" applyNumberFormat="1" applyFill="1" applyBorder="1" applyAlignment="1">
      <alignment/>
    </xf>
    <xf numFmtId="195" fontId="0" fillId="34" borderId="32" xfId="0" applyNumberFormat="1" applyFill="1" applyBorder="1" applyAlignment="1">
      <alignment horizontal="right"/>
    </xf>
    <xf numFmtId="181" fontId="0" fillId="34" borderId="32" xfId="0" applyNumberFormat="1" applyFill="1" applyBorder="1" applyAlignment="1">
      <alignment horizontal="right"/>
    </xf>
    <xf numFmtId="0" fontId="0" fillId="34" borderId="32" xfId="0" applyNumberFormat="1" applyFill="1" applyBorder="1" applyAlignment="1">
      <alignment/>
    </xf>
    <xf numFmtId="195" fontId="0" fillId="34" borderId="32" xfId="62" applyNumberFormat="1" applyFont="1" applyFill="1" applyBorder="1">
      <alignment/>
      <protection/>
    </xf>
    <xf numFmtId="195" fontId="0" fillId="34" borderId="32" xfId="62" applyNumberFormat="1" applyFont="1" applyFill="1" applyBorder="1" applyAlignment="1">
      <alignment horizontal="right"/>
      <protection/>
    </xf>
    <xf numFmtId="195" fontId="0" fillId="34" borderId="27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81" fontId="0" fillId="34" borderId="26" xfId="0" applyNumberFormat="1" applyFill="1" applyBorder="1" applyAlignment="1">
      <alignment horizontal="right"/>
    </xf>
    <xf numFmtId="181" fontId="0" fillId="34" borderId="31" xfId="0" applyNumberFormat="1" applyFill="1" applyBorder="1" applyAlignment="1">
      <alignment horizontal="right"/>
    </xf>
    <xf numFmtId="181" fontId="0" fillId="34" borderId="33" xfId="0" applyNumberFormat="1" applyFill="1" applyBorder="1" applyAlignment="1">
      <alignment horizontal="right"/>
    </xf>
    <xf numFmtId="181" fontId="0" fillId="34" borderId="27" xfId="0" applyNumberFormat="1" applyFont="1" applyFill="1" applyBorder="1" applyAlignment="1">
      <alignment horizontal="right"/>
    </xf>
    <xf numFmtId="181" fontId="0" fillId="34" borderId="28" xfId="0" applyNumberFormat="1" applyFont="1" applyFill="1" applyBorder="1" applyAlignment="1">
      <alignment horizontal="right"/>
    </xf>
    <xf numFmtId="181" fontId="0" fillId="34" borderId="26" xfId="0" applyNumberFormat="1" applyFill="1" applyBorder="1" applyAlignment="1">
      <alignment/>
    </xf>
    <xf numFmtId="181" fontId="0" fillId="34" borderId="31" xfId="0" applyNumberFormat="1" applyFill="1" applyBorder="1" applyAlignment="1">
      <alignment/>
    </xf>
    <xf numFmtId="181" fontId="0" fillId="34" borderId="32" xfId="0" applyNumberFormat="1" applyFill="1" applyBorder="1" applyAlignment="1">
      <alignment/>
    </xf>
    <xf numFmtId="181" fontId="0" fillId="34" borderId="33" xfId="0" applyNumberFormat="1" applyFill="1" applyBorder="1" applyAlignment="1">
      <alignment/>
    </xf>
    <xf numFmtId="181" fontId="0" fillId="34" borderId="32" xfId="0" applyNumberFormat="1" applyFont="1" applyFill="1" applyBorder="1" applyAlignment="1">
      <alignment/>
    </xf>
    <xf numFmtId="181" fontId="0" fillId="34" borderId="33" xfId="0" applyNumberFormat="1" applyFont="1" applyFill="1" applyBorder="1" applyAlignment="1">
      <alignment/>
    </xf>
    <xf numFmtId="181" fontId="0" fillId="34" borderId="24" xfId="0" applyNumberFormat="1" applyFont="1" applyFill="1" applyBorder="1" applyAlignment="1">
      <alignment/>
    </xf>
    <xf numFmtId="181" fontId="0" fillId="34" borderId="34" xfId="0" applyNumberFormat="1" applyFont="1" applyFill="1" applyBorder="1" applyAlignment="1">
      <alignment/>
    </xf>
    <xf numFmtId="181" fontId="1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15" xfId="0" applyNumberFormat="1" applyFill="1" applyBorder="1" applyAlignment="1">
      <alignment vertical="center"/>
    </xf>
    <xf numFmtId="49" fontId="0" fillId="34" borderId="26" xfId="0" applyNumberFormat="1" applyFill="1" applyBorder="1" applyAlignment="1">
      <alignment horizontal="right"/>
    </xf>
    <xf numFmtId="196" fontId="0" fillId="34" borderId="26" xfId="0" applyNumberFormat="1" applyFont="1" applyFill="1" applyBorder="1" applyAlignment="1">
      <alignment horizontal="right"/>
    </xf>
    <xf numFmtId="196" fontId="0" fillId="34" borderId="31" xfId="0" applyNumberFormat="1" applyFont="1" applyFill="1" applyBorder="1" applyAlignment="1">
      <alignment horizontal="right"/>
    </xf>
    <xf numFmtId="49" fontId="0" fillId="34" borderId="24" xfId="0" applyNumberFormat="1" applyFill="1" applyBorder="1" applyAlignment="1">
      <alignment horizontal="right"/>
    </xf>
    <xf numFmtId="49" fontId="0" fillId="34" borderId="26" xfId="0" applyNumberFormat="1" applyFont="1" applyFill="1" applyBorder="1" applyAlignment="1">
      <alignment horizontal="right"/>
    </xf>
    <xf numFmtId="196" fontId="0" fillId="34" borderId="26" xfId="0" applyNumberFormat="1" applyFont="1" applyFill="1" applyBorder="1" applyAlignment="1">
      <alignment horizontal="right"/>
    </xf>
    <xf numFmtId="49" fontId="0" fillId="34" borderId="24" xfId="0" applyNumberFormat="1" applyFont="1" applyFill="1" applyBorder="1" applyAlignment="1">
      <alignment horizontal="right"/>
    </xf>
    <xf numFmtId="189" fontId="0" fillId="34" borderId="26" xfId="0" applyNumberFormat="1" applyFont="1" applyFill="1" applyBorder="1" applyAlignment="1">
      <alignment/>
    </xf>
    <xf numFmtId="189" fontId="0" fillId="34" borderId="31" xfId="0" applyNumberFormat="1" applyFont="1" applyFill="1" applyBorder="1" applyAlignment="1">
      <alignment/>
    </xf>
    <xf numFmtId="187" fontId="0" fillId="34" borderId="26" xfId="0" applyNumberFormat="1" applyFont="1" applyFill="1" applyBorder="1" applyAlignment="1">
      <alignment horizontal="right"/>
    </xf>
    <xf numFmtId="187" fontId="0" fillId="34" borderId="31" xfId="0" applyNumberFormat="1" applyFont="1" applyFill="1" applyBorder="1" applyAlignment="1">
      <alignment horizontal="right"/>
    </xf>
    <xf numFmtId="49" fontId="0" fillId="34" borderId="27" xfId="0" applyNumberFormat="1" applyFill="1" applyBorder="1" applyAlignment="1">
      <alignment horizontal="right"/>
    </xf>
    <xf numFmtId="187" fontId="0" fillId="34" borderId="26" xfId="0" applyNumberFormat="1" applyFont="1" applyFill="1" applyBorder="1" applyAlignment="1">
      <alignment/>
    </xf>
    <xf numFmtId="187" fontId="0" fillId="34" borderId="31" xfId="0" applyNumberFormat="1" applyFont="1" applyFill="1" applyBorder="1" applyAlignment="1">
      <alignment/>
    </xf>
    <xf numFmtId="187" fontId="0" fillId="34" borderId="32" xfId="0" applyNumberFormat="1" applyFont="1" applyFill="1" applyBorder="1" applyAlignment="1">
      <alignment/>
    </xf>
    <xf numFmtId="187" fontId="0" fillId="34" borderId="33" xfId="0" applyNumberFormat="1" applyFont="1" applyFill="1" applyBorder="1" applyAlignment="1">
      <alignment/>
    </xf>
    <xf numFmtId="187" fontId="0" fillId="34" borderId="32" xfId="0" applyNumberFormat="1" applyFont="1" applyFill="1" applyBorder="1" applyAlignment="1">
      <alignment/>
    </xf>
    <xf numFmtId="187" fontId="0" fillId="34" borderId="33" xfId="0" applyNumberFormat="1" applyFont="1" applyFill="1" applyBorder="1" applyAlignment="1">
      <alignment/>
    </xf>
    <xf numFmtId="187" fontId="0" fillId="34" borderId="27" xfId="0" applyNumberFormat="1" applyFont="1" applyFill="1" applyBorder="1" applyAlignment="1">
      <alignment/>
    </xf>
    <xf numFmtId="187" fontId="0" fillId="34" borderId="28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 vertical="center"/>
    </xf>
    <xf numFmtId="3" fontId="0" fillId="34" borderId="26" xfId="0" applyNumberFormat="1" applyFont="1" applyFill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3" fontId="0" fillId="34" borderId="33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0" fillId="34" borderId="32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27" xfId="0" applyNumberFormat="1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3" fontId="0" fillId="34" borderId="36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3" fontId="0" fillId="34" borderId="29" xfId="0" applyNumberFormat="1" applyFont="1" applyFill="1" applyBorder="1" applyAlignment="1">
      <alignment vertical="center"/>
    </xf>
    <xf numFmtId="3" fontId="0" fillId="34" borderId="33" xfId="0" applyNumberFormat="1" applyFont="1" applyFill="1" applyBorder="1" applyAlignment="1">
      <alignment horizontal="right" vertical="center" wrapText="1"/>
    </xf>
    <xf numFmtId="3" fontId="0" fillId="34" borderId="33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0" fontId="0" fillId="34" borderId="24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2" fontId="0" fillId="33" borderId="26" xfId="0" applyNumberFormat="1" applyFill="1" applyBorder="1" applyAlignment="1">
      <alignment horizontal="center" vertical="center"/>
    </xf>
    <xf numFmtId="0" fontId="6" fillId="33" borderId="3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32" xfId="0" applyFont="1" applyFill="1" applyBorder="1" applyAlignment="1" applyProtection="1">
      <alignment horizontal="left"/>
      <protection/>
    </xf>
    <xf numFmtId="0" fontId="6" fillId="33" borderId="32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6" fillId="33" borderId="10" xfId="0" applyFont="1" applyFill="1" applyBorder="1" applyAlignment="1" applyProtection="1">
      <alignment shrinkToFit="1"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/>
    </xf>
    <xf numFmtId="181" fontId="0" fillId="0" borderId="24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Fill="1" applyBorder="1" applyAlignment="1" applyProtection="1">
      <alignment horizontal="right" vertical="center"/>
      <protection/>
    </xf>
    <xf numFmtId="181" fontId="0" fillId="33" borderId="24" xfId="0" applyNumberFormat="1" applyFont="1" applyFill="1" applyBorder="1" applyAlignment="1" applyProtection="1">
      <alignment horizontal="right" vertical="center"/>
      <protection/>
    </xf>
    <xf numFmtId="181" fontId="0" fillId="33" borderId="34" xfId="0" applyNumberFormat="1" applyFont="1" applyFill="1" applyBorder="1" applyAlignment="1" applyProtection="1">
      <alignment horizontal="right" vertical="center"/>
      <protection/>
    </xf>
    <xf numFmtId="181" fontId="0" fillId="0" borderId="26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24" xfId="0" applyNumberFormat="1" applyFont="1" applyFill="1" applyBorder="1" applyAlignment="1" applyProtection="1">
      <alignment horizontal="right" vertical="center"/>
      <protection locked="0"/>
    </xf>
    <xf numFmtId="181" fontId="0" fillId="0" borderId="32" xfId="0" applyNumberFormat="1" applyFont="1" applyFill="1" applyBorder="1" applyAlignment="1" applyProtection="1">
      <alignment horizontal="right" vertical="center"/>
      <protection locked="0"/>
    </xf>
    <xf numFmtId="181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4" xfId="0" applyNumberFormat="1" applyFont="1" applyFill="1" applyBorder="1" applyAlignment="1" applyProtection="1">
      <alignment horizontal="right" vertical="center"/>
      <protection locked="0"/>
    </xf>
    <xf numFmtId="18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shrinkToFit="1"/>
    </xf>
    <xf numFmtId="188" fontId="7" fillId="33" borderId="26" xfId="0" applyNumberFormat="1" applyFont="1" applyFill="1" applyBorder="1" applyAlignment="1">
      <alignment vertical="center"/>
    </xf>
    <xf numFmtId="188" fontId="7" fillId="33" borderId="12" xfId="0" applyNumberFormat="1" applyFont="1" applyFill="1" applyBorder="1" applyAlignment="1">
      <alignment vertical="center"/>
    </xf>
    <xf numFmtId="187" fontId="7" fillId="33" borderId="31" xfId="0" applyNumberFormat="1" applyFont="1" applyFill="1" applyBorder="1" applyAlignment="1">
      <alignment horizontal="right" vertical="center" wrapText="1"/>
    </xf>
    <xf numFmtId="188" fontId="7" fillId="33" borderId="32" xfId="0" applyNumberFormat="1" applyFont="1" applyFill="1" applyBorder="1" applyAlignment="1">
      <alignment vertical="center"/>
    </xf>
    <xf numFmtId="188" fontId="7" fillId="33" borderId="10" xfId="0" applyNumberFormat="1" applyFont="1" applyFill="1" applyBorder="1" applyAlignment="1">
      <alignment vertical="center"/>
    </xf>
    <xf numFmtId="188" fontId="7" fillId="33" borderId="32" xfId="0" applyNumberFormat="1" applyFont="1" applyFill="1" applyBorder="1" applyAlignment="1">
      <alignment horizontal="right" vertical="center"/>
    </xf>
    <xf numFmtId="188" fontId="7" fillId="33" borderId="33" xfId="0" applyNumberFormat="1" applyFont="1" applyFill="1" applyBorder="1" applyAlignment="1">
      <alignment vertical="center"/>
    </xf>
    <xf numFmtId="188" fontId="7" fillId="33" borderId="32" xfId="0" applyNumberFormat="1" applyFont="1" applyFill="1" applyBorder="1" applyAlignment="1" quotePrefix="1">
      <alignment horizontal="right" vertical="center"/>
    </xf>
    <xf numFmtId="187" fontId="7" fillId="33" borderId="33" xfId="0" applyNumberFormat="1" applyFont="1" applyFill="1" applyBorder="1" applyAlignment="1">
      <alignment horizontal="right" vertical="center" wrapText="1"/>
    </xf>
    <xf numFmtId="188" fontId="7" fillId="33" borderId="27" xfId="0" applyNumberFormat="1" applyFont="1" applyFill="1" applyBorder="1" applyAlignment="1">
      <alignment vertical="center"/>
    </xf>
    <xf numFmtId="188" fontId="7" fillId="33" borderId="13" xfId="0" applyNumberFormat="1" applyFont="1" applyFill="1" applyBorder="1" applyAlignment="1">
      <alignment vertical="center"/>
    </xf>
    <xf numFmtId="188" fontId="7" fillId="33" borderId="27" xfId="0" applyNumberFormat="1" applyFont="1" applyFill="1" applyBorder="1" applyAlignment="1">
      <alignment horizontal="right" vertical="center"/>
    </xf>
    <xf numFmtId="187" fontId="7" fillId="33" borderId="28" xfId="0" applyNumberFormat="1" applyFont="1" applyFill="1" applyBorder="1" applyAlignment="1">
      <alignment horizontal="right" vertical="center" wrapText="1"/>
    </xf>
    <xf numFmtId="41" fontId="0" fillId="33" borderId="26" xfId="0" applyNumberFormat="1" applyFill="1" applyBorder="1" applyAlignment="1">
      <alignment vertical="center"/>
    </xf>
    <xf numFmtId="41" fontId="0" fillId="33" borderId="31" xfId="0" applyNumberFormat="1" applyFill="1" applyBorder="1" applyAlignment="1">
      <alignment vertical="center"/>
    </xf>
    <xf numFmtId="41" fontId="0" fillId="33" borderId="12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horizontal="right" vertical="center"/>
    </xf>
    <xf numFmtId="41" fontId="0" fillId="33" borderId="33" xfId="0" applyNumberForma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1" fontId="0" fillId="33" borderId="32" xfId="0" applyNumberFormat="1" applyFill="1" applyBorder="1" applyAlignment="1">
      <alignment vertical="center" wrapText="1"/>
    </xf>
    <xf numFmtId="41" fontId="0" fillId="33" borderId="27" xfId="0" applyNumberFormat="1" applyFill="1" applyBorder="1" applyAlignment="1">
      <alignment vertical="center"/>
    </xf>
    <xf numFmtId="41" fontId="0" fillId="33" borderId="28" xfId="0" applyNumberFormat="1" applyFill="1" applyBorder="1" applyAlignment="1">
      <alignment vertical="center"/>
    </xf>
    <xf numFmtId="41" fontId="0" fillId="33" borderId="13" xfId="0" applyNumberFormat="1" applyFill="1" applyBorder="1" applyAlignment="1">
      <alignment vertical="center"/>
    </xf>
    <xf numFmtId="182" fontId="0" fillId="33" borderId="26" xfId="0" applyNumberFormat="1" applyFill="1" applyBorder="1" applyAlignment="1">
      <alignment vertical="center"/>
    </xf>
    <xf numFmtId="182" fontId="0" fillId="33" borderId="31" xfId="0" applyNumberFormat="1" applyFill="1" applyBorder="1" applyAlignment="1">
      <alignment vertical="center"/>
    </xf>
    <xf numFmtId="182" fontId="0" fillId="33" borderId="24" xfId="0" applyNumberFormat="1" applyFill="1" applyBorder="1" applyAlignment="1">
      <alignment horizontal="center" vertical="center"/>
    </xf>
    <xf numFmtId="182" fontId="0" fillId="33" borderId="24" xfId="0" applyNumberFormat="1" applyFill="1" applyBorder="1" applyAlignment="1">
      <alignment horizontal="right" vertical="center" wrapText="1"/>
    </xf>
    <xf numFmtId="182" fontId="0" fillId="33" borderId="24" xfId="0" applyNumberFormat="1" applyFill="1" applyBorder="1" applyAlignment="1">
      <alignment vertical="center"/>
    </xf>
    <xf numFmtId="182" fontId="0" fillId="33" borderId="34" xfId="0" applyNumberFormat="1" applyFill="1" applyBorder="1" applyAlignment="1">
      <alignment vertical="center"/>
    </xf>
    <xf numFmtId="182" fontId="0" fillId="33" borderId="26" xfId="0" applyNumberFormat="1" applyFill="1" applyBorder="1" applyAlignment="1">
      <alignment horizontal="right" vertical="center" wrapText="1"/>
    </xf>
    <xf numFmtId="182" fontId="0" fillId="33" borderId="24" xfId="0" applyNumberFormat="1" applyFill="1" applyBorder="1" applyAlignment="1">
      <alignment horizontal="right" vertical="center"/>
    </xf>
    <xf numFmtId="182" fontId="9" fillId="33" borderId="26" xfId="0" applyNumberFormat="1" applyFont="1" applyFill="1" applyBorder="1" applyAlignment="1">
      <alignment vertical="center"/>
    </xf>
    <xf numFmtId="182" fontId="9" fillId="33" borderId="24" xfId="0" applyNumberFormat="1" applyFont="1" applyFill="1" applyBorder="1" applyAlignment="1">
      <alignment vertical="center"/>
    </xf>
    <xf numFmtId="182" fontId="9" fillId="33" borderId="24" xfId="0" applyNumberFormat="1" applyFont="1" applyFill="1" applyBorder="1" applyAlignment="1">
      <alignment horizontal="right" vertical="center" wrapText="1"/>
    </xf>
    <xf numFmtId="3" fontId="0" fillId="34" borderId="23" xfId="0" applyNumberFormat="1" applyFont="1" applyFill="1" applyBorder="1" applyAlignment="1">
      <alignment vertical="center"/>
    </xf>
    <xf numFmtId="3" fontId="0" fillId="34" borderId="33" xfId="0" applyNumberFormat="1" applyFont="1" applyFill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1" fontId="0" fillId="34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distributed" vertical="center" wrapText="1"/>
    </xf>
    <xf numFmtId="182" fontId="0" fillId="35" borderId="26" xfId="0" applyNumberFormat="1" applyFill="1" applyBorder="1" applyAlignment="1">
      <alignment vertical="center"/>
    </xf>
    <xf numFmtId="182" fontId="9" fillId="35" borderId="26" xfId="0" applyNumberFormat="1" applyFont="1" applyFill="1" applyBorder="1" applyAlignment="1">
      <alignment vertical="center"/>
    </xf>
    <xf numFmtId="182" fontId="9" fillId="35" borderId="31" xfId="0" applyNumberFormat="1" applyFont="1" applyFill="1" applyBorder="1" applyAlignment="1">
      <alignment vertical="center"/>
    </xf>
    <xf numFmtId="182" fontId="0" fillId="35" borderId="27" xfId="0" applyNumberFormat="1" applyFill="1" applyBorder="1" applyAlignment="1">
      <alignment vertical="center"/>
    </xf>
    <xf numFmtId="182" fontId="9" fillId="35" borderId="27" xfId="0" applyNumberFormat="1" applyFont="1" applyFill="1" applyBorder="1" applyAlignment="1">
      <alignment vertical="center"/>
    </xf>
    <xf numFmtId="182" fontId="0" fillId="35" borderId="31" xfId="0" applyNumberFormat="1" applyFill="1" applyBorder="1" applyAlignment="1">
      <alignment vertical="center"/>
    </xf>
    <xf numFmtId="182" fontId="0" fillId="35" borderId="34" xfId="0" applyNumberFormat="1" applyFill="1" applyBorder="1" applyAlignment="1">
      <alignment vertical="center"/>
    </xf>
    <xf numFmtId="182" fontId="9" fillId="35" borderId="34" xfId="0" applyNumberFormat="1" applyFont="1" applyFill="1" applyBorder="1" applyAlignment="1">
      <alignment vertical="center"/>
    </xf>
    <xf numFmtId="41" fontId="0" fillId="35" borderId="31" xfId="0" applyNumberFormat="1" applyFill="1" applyBorder="1" applyAlignment="1">
      <alignment vertical="center"/>
    </xf>
    <xf numFmtId="41" fontId="0" fillId="35" borderId="33" xfId="0" applyNumberFormat="1" applyFill="1" applyBorder="1" applyAlignment="1">
      <alignment vertical="center"/>
    </xf>
    <xf numFmtId="41" fontId="0" fillId="35" borderId="28" xfId="0" applyNumberFormat="1" applyFill="1" applyBorder="1" applyAlignment="1">
      <alignment vertical="center"/>
    </xf>
    <xf numFmtId="41" fontId="0" fillId="35" borderId="26" xfId="0" applyNumberFormat="1" applyFill="1" applyBorder="1" applyAlignment="1">
      <alignment vertical="center"/>
    </xf>
    <xf numFmtId="41" fontId="0" fillId="35" borderId="32" xfId="0" applyNumberFormat="1" applyFill="1" applyBorder="1" applyAlignment="1">
      <alignment vertical="center"/>
    </xf>
    <xf numFmtId="41" fontId="0" fillId="35" borderId="27" xfId="0" applyNumberForma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wrapText="1"/>
    </xf>
    <xf numFmtId="41" fontId="8" fillId="0" borderId="18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41" fontId="8" fillId="0" borderId="21" xfId="0" applyNumberFormat="1" applyFont="1" applyFill="1" applyBorder="1" applyAlignment="1">
      <alignment horizontal="center" vertical="center"/>
    </xf>
    <xf numFmtId="182" fontId="0" fillId="33" borderId="22" xfId="0" applyNumberFormat="1" applyFill="1" applyBorder="1" applyAlignment="1">
      <alignment vertical="center"/>
    </xf>
    <xf numFmtId="182" fontId="0" fillId="33" borderId="37" xfId="0" applyNumberFormat="1" applyFill="1" applyBorder="1" applyAlignment="1">
      <alignment vertical="center"/>
    </xf>
    <xf numFmtId="182" fontId="0" fillId="33" borderId="22" xfId="0" applyNumberFormat="1" applyFill="1" applyBorder="1" applyAlignment="1">
      <alignment horizontal="right" vertical="center" wrapText="1"/>
    </xf>
    <xf numFmtId="182" fontId="0" fillId="33" borderId="37" xfId="0" applyNumberFormat="1" applyFill="1" applyBorder="1" applyAlignment="1">
      <alignment horizontal="right" vertical="center" wrapText="1"/>
    </xf>
    <xf numFmtId="182" fontId="9" fillId="33" borderId="22" xfId="0" applyNumberFormat="1" applyFont="1" applyFill="1" applyBorder="1" applyAlignment="1">
      <alignment vertical="center"/>
    </xf>
    <xf numFmtId="182" fontId="9" fillId="33" borderId="37" xfId="0" applyNumberFormat="1" applyFont="1" applyFill="1" applyBorder="1" applyAlignment="1">
      <alignment vertical="center"/>
    </xf>
    <xf numFmtId="182" fontId="9" fillId="35" borderId="22" xfId="0" applyNumberFormat="1" applyFont="1" applyFill="1" applyBorder="1" applyAlignment="1">
      <alignment vertical="center"/>
    </xf>
    <xf numFmtId="182" fontId="9" fillId="35" borderId="14" xfId="0" applyNumberFormat="1" applyFont="1" applyFill="1" applyBorder="1" applyAlignment="1">
      <alignment vertical="center"/>
    </xf>
    <xf numFmtId="182" fontId="0" fillId="35" borderId="28" xfId="0" applyNumberForma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 wrapText="1"/>
    </xf>
    <xf numFmtId="196" fontId="0" fillId="36" borderId="26" xfId="0" applyNumberFormat="1" applyFont="1" applyFill="1" applyBorder="1" applyAlignment="1">
      <alignment horizontal="right"/>
    </xf>
    <xf numFmtId="196" fontId="0" fillId="36" borderId="32" xfId="0" applyNumberFormat="1" applyFont="1" applyFill="1" applyBorder="1" applyAlignment="1">
      <alignment horizontal="right"/>
    </xf>
    <xf numFmtId="3" fontId="0" fillId="34" borderId="33" xfId="0" applyNumberFormat="1" applyFill="1" applyBorder="1" applyAlignment="1">
      <alignment horizontal="right" vertical="center"/>
    </xf>
    <xf numFmtId="3" fontId="0" fillId="34" borderId="13" xfId="0" applyNumberFormat="1" applyFont="1" applyFill="1" applyBorder="1" applyAlignment="1">
      <alignment horizontal="right" vertical="center"/>
    </xf>
    <xf numFmtId="181" fontId="0" fillId="34" borderId="27" xfId="0" applyNumberFormat="1" applyFont="1" applyFill="1" applyBorder="1" applyAlignment="1">
      <alignment horizontal="right"/>
    </xf>
    <xf numFmtId="3" fontId="0" fillId="34" borderId="32" xfId="0" applyNumberFormat="1" applyFont="1" applyFill="1" applyBorder="1" applyAlignment="1">
      <alignment horizontal="right" vertical="center"/>
    </xf>
    <xf numFmtId="3" fontId="0" fillId="34" borderId="3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41" fontId="0" fillId="37" borderId="26" xfId="61" applyNumberFormat="1" applyFill="1" applyBorder="1" applyAlignment="1">
      <alignment vertical="center"/>
      <protection/>
    </xf>
    <xf numFmtId="41" fontId="0" fillId="37" borderId="32" xfId="61" applyNumberFormat="1" applyFill="1" applyBorder="1" applyAlignment="1">
      <alignment vertical="center"/>
      <protection/>
    </xf>
    <xf numFmtId="41" fontId="0" fillId="37" borderId="31" xfId="61" applyNumberFormat="1" applyFill="1" applyBorder="1" applyAlignment="1">
      <alignment vertical="center"/>
      <protection/>
    </xf>
    <xf numFmtId="41" fontId="0" fillId="37" borderId="10" xfId="61" applyNumberFormat="1" applyFill="1" applyBorder="1" applyAlignment="1">
      <alignment vertical="center"/>
      <protection/>
    </xf>
    <xf numFmtId="41" fontId="0" fillId="37" borderId="33" xfId="61" applyNumberFormat="1" applyFill="1" applyBorder="1" applyAlignment="1">
      <alignment vertical="center"/>
      <protection/>
    </xf>
    <xf numFmtId="41" fontId="0" fillId="37" borderId="32" xfId="61" applyNumberFormat="1" applyFont="1" applyFill="1" applyBorder="1" applyAlignment="1">
      <alignment horizontal="right" vertical="center"/>
      <protection/>
    </xf>
    <xf numFmtId="41" fontId="0" fillId="37" borderId="27" xfId="61" applyNumberFormat="1" applyFill="1" applyBorder="1" applyAlignment="1">
      <alignment vertical="center"/>
      <protection/>
    </xf>
    <xf numFmtId="41" fontId="0" fillId="37" borderId="27" xfId="61" applyNumberFormat="1" applyFont="1" applyFill="1" applyBorder="1" applyAlignment="1">
      <alignment horizontal="right" vertical="center"/>
      <protection/>
    </xf>
    <xf numFmtId="41" fontId="0" fillId="37" borderId="28" xfId="61" applyNumberFormat="1" applyFill="1" applyBorder="1" applyAlignment="1">
      <alignment vertical="center"/>
      <protection/>
    </xf>
    <xf numFmtId="41" fontId="0" fillId="37" borderId="13" xfId="61" applyNumberFormat="1" applyFill="1" applyBorder="1" applyAlignment="1">
      <alignment vertical="center"/>
      <protection/>
    </xf>
    <xf numFmtId="3" fontId="6" fillId="37" borderId="32" xfId="0" applyNumberFormat="1" applyFont="1" applyFill="1" applyBorder="1" applyAlignment="1">
      <alignment horizontal="right" vertical="center"/>
    </xf>
    <xf numFmtId="3" fontId="6" fillId="37" borderId="33" xfId="0" applyNumberFormat="1" applyFont="1" applyFill="1" applyBorder="1" applyAlignment="1">
      <alignment horizontal="right" vertical="center"/>
    </xf>
    <xf numFmtId="3" fontId="6" fillId="37" borderId="10" xfId="0" applyNumberFormat="1" applyFont="1" applyFill="1" applyBorder="1" applyAlignment="1">
      <alignment horizontal="right" vertical="center"/>
    </xf>
    <xf numFmtId="41" fontId="6" fillId="37" borderId="33" xfId="0" applyNumberFormat="1" applyFont="1" applyFill="1" applyBorder="1" applyAlignment="1">
      <alignment horizontal="right" vertical="center"/>
    </xf>
    <xf numFmtId="204" fontId="6" fillId="37" borderId="0" xfId="63" applyNumberFormat="1" applyFont="1" applyFill="1" applyBorder="1" applyAlignment="1">
      <alignment horizontal="right" vertical="center" shrinkToFit="1"/>
      <protection/>
    </xf>
    <xf numFmtId="3" fontId="6" fillId="37" borderId="32" xfId="0" applyNumberFormat="1" applyFont="1" applyFill="1" applyBorder="1" applyAlignment="1" quotePrefix="1">
      <alignment horizontal="right" vertical="center"/>
    </xf>
    <xf numFmtId="3" fontId="6" fillId="37" borderId="10" xfId="0" applyNumberFormat="1" applyFont="1" applyFill="1" applyBorder="1" applyAlignment="1" quotePrefix="1">
      <alignment horizontal="right" vertical="center"/>
    </xf>
    <xf numFmtId="3" fontId="6" fillId="37" borderId="33" xfId="0" applyNumberFormat="1" applyFont="1" applyFill="1" applyBorder="1" applyAlignment="1" quotePrefix="1">
      <alignment horizontal="right" vertical="center"/>
    </xf>
    <xf numFmtId="3" fontId="6" fillId="37" borderId="27" xfId="0" applyNumberFormat="1" applyFont="1" applyFill="1" applyBorder="1" applyAlignment="1">
      <alignment horizontal="right" vertical="center"/>
    </xf>
    <xf numFmtId="3" fontId="6" fillId="37" borderId="28" xfId="0" applyNumberFormat="1" applyFont="1" applyFill="1" applyBorder="1" applyAlignment="1">
      <alignment horizontal="right" vertical="center"/>
    </xf>
    <xf numFmtId="3" fontId="6" fillId="37" borderId="13" xfId="0" applyNumberFormat="1" applyFont="1" applyFill="1" applyBorder="1" applyAlignment="1">
      <alignment horizontal="right" vertical="center"/>
    </xf>
    <xf numFmtId="181" fontId="0" fillId="37" borderId="32" xfId="0" applyNumberFormat="1" applyFill="1" applyBorder="1" applyAlignment="1">
      <alignment horizontal="right" vertical="center"/>
    </xf>
    <xf numFmtId="181" fontId="0" fillId="37" borderId="33" xfId="0" applyNumberFormat="1" applyFill="1" applyBorder="1" applyAlignment="1">
      <alignment horizontal="right" vertical="center"/>
    </xf>
    <xf numFmtId="181" fontId="0" fillId="37" borderId="27" xfId="0" applyNumberFormat="1" applyFill="1" applyBorder="1" applyAlignment="1">
      <alignment horizontal="right" vertical="center"/>
    </xf>
    <xf numFmtId="181" fontId="0" fillId="37" borderId="28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center" vertical="center"/>
    </xf>
    <xf numFmtId="181" fontId="0" fillId="37" borderId="32" xfId="0" applyNumberFormat="1" applyFont="1" applyFill="1" applyBorder="1" applyAlignment="1">
      <alignment horizontal="right" vertical="center"/>
    </xf>
    <xf numFmtId="181" fontId="0" fillId="37" borderId="3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1" fontId="0" fillId="6" borderId="32" xfId="0" applyNumberFormat="1" applyFill="1" applyBorder="1" applyAlignment="1">
      <alignment horizontal="right"/>
    </xf>
    <xf numFmtId="181" fontId="0" fillId="6" borderId="27" xfId="0" applyNumberFormat="1" applyFill="1" applyBorder="1" applyAlignment="1">
      <alignment horizontal="right"/>
    </xf>
    <xf numFmtId="49" fontId="0" fillId="34" borderId="32" xfId="0" applyNumberFormat="1" applyFill="1" applyBorder="1" applyAlignment="1">
      <alignment horizontal="right"/>
    </xf>
    <xf numFmtId="196" fontId="0" fillId="34" borderId="32" xfId="0" applyNumberFormat="1" applyFont="1" applyFill="1" applyBorder="1" applyAlignment="1">
      <alignment horizontal="right"/>
    </xf>
    <xf numFmtId="196" fontId="0" fillId="34" borderId="32" xfId="0" applyNumberFormat="1" applyFont="1" applyFill="1" applyBorder="1" applyAlignment="1">
      <alignment horizontal="right"/>
    </xf>
    <xf numFmtId="196" fontId="0" fillId="34" borderId="33" xfId="0" applyNumberFormat="1" applyFont="1" applyFill="1" applyBorder="1" applyAlignment="1">
      <alignment horizontal="right"/>
    </xf>
    <xf numFmtId="49" fontId="0" fillId="34" borderId="32" xfId="0" applyNumberFormat="1" applyFont="1" applyFill="1" applyBorder="1" applyAlignment="1">
      <alignment horizontal="right"/>
    </xf>
    <xf numFmtId="189" fontId="0" fillId="34" borderId="32" xfId="0" applyNumberFormat="1" applyFont="1" applyFill="1" applyBorder="1" applyAlignment="1">
      <alignment/>
    </xf>
    <xf numFmtId="196" fontId="0" fillId="34" borderId="32" xfId="0" applyNumberFormat="1" applyFont="1" applyFill="1" applyBorder="1" applyAlignment="1">
      <alignment/>
    </xf>
    <xf numFmtId="196" fontId="0" fillId="34" borderId="32" xfId="0" applyNumberFormat="1" applyFont="1" applyFill="1" applyBorder="1" applyAlignment="1">
      <alignment/>
    </xf>
    <xf numFmtId="196" fontId="0" fillId="34" borderId="33" xfId="0" applyNumberFormat="1" applyFont="1" applyFill="1" applyBorder="1" applyAlignment="1">
      <alignment/>
    </xf>
    <xf numFmtId="196" fontId="0" fillId="34" borderId="24" xfId="0" applyNumberFormat="1" applyFont="1" applyFill="1" applyBorder="1" applyAlignment="1">
      <alignment horizontal="right"/>
    </xf>
    <xf numFmtId="196" fontId="0" fillId="36" borderId="24" xfId="0" applyNumberFormat="1" applyFont="1" applyFill="1" applyBorder="1" applyAlignment="1">
      <alignment horizontal="right"/>
    </xf>
    <xf numFmtId="196" fontId="0" fillId="34" borderId="34" xfId="0" applyNumberFormat="1" applyFont="1" applyFill="1" applyBorder="1" applyAlignment="1">
      <alignment horizontal="right"/>
    </xf>
    <xf numFmtId="196" fontId="0" fillId="34" borderId="27" xfId="0" applyNumberFormat="1" applyFont="1" applyFill="1" applyBorder="1" applyAlignment="1">
      <alignment horizontal="right"/>
    </xf>
    <xf numFmtId="196" fontId="0" fillId="36" borderId="27" xfId="0" applyNumberFormat="1" applyFont="1" applyFill="1" applyBorder="1" applyAlignment="1">
      <alignment horizontal="right"/>
    </xf>
    <xf numFmtId="196" fontId="0" fillId="34" borderId="28" xfId="0" applyNumberFormat="1" applyFont="1" applyFill="1" applyBorder="1" applyAlignment="1">
      <alignment horizontal="right"/>
    </xf>
    <xf numFmtId="181" fontId="0" fillId="6" borderId="32" xfId="0" applyNumberFormat="1" applyFill="1" applyBorder="1" applyAlignment="1">
      <alignment/>
    </xf>
    <xf numFmtId="181" fontId="0" fillId="6" borderId="24" xfId="0" applyNumberFormat="1" applyFill="1" applyBorder="1" applyAlignment="1">
      <alignment/>
    </xf>
    <xf numFmtId="181" fontId="0" fillId="6" borderId="32" xfId="0" applyNumberFormat="1" applyFont="1" applyFill="1" applyBorder="1" applyAlignment="1">
      <alignment vertical="center"/>
    </xf>
    <xf numFmtId="181" fontId="0" fillId="6" borderId="24" xfId="0" applyNumberFormat="1" applyFont="1" applyFill="1" applyBorder="1" applyAlignment="1">
      <alignment vertical="center"/>
    </xf>
    <xf numFmtId="3" fontId="0" fillId="6" borderId="38" xfId="0" applyNumberFormat="1" applyFont="1" applyFill="1" applyBorder="1" applyAlignment="1">
      <alignment vertical="center"/>
    </xf>
    <xf numFmtId="3" fontId="0" fillId="6" borderId="27" xfId="0" applyNumberFormat="1" applyFont="1" applyFill="1" applyBorder="1" applyAlignment="1">
      <alignment vertical="center"/>
    </xf>
    <xf numFmtId="3" fontId="0" fillId="6" borderId="27" xfId="0" applyNumberFormat="1" applyFont="1" applyFill="1" applyBorder="1" applyAlignment="1">
      <alignment vertical="center"/>
    </xf>
    <xf numFmtId="3" fontId="0" fillId="6" borderId="28" xfId="0" applyNumberFormat="1" applyFont="1" applyFill="1" applyBorder="1" applyAlignment="1">
      <alignment vertical="center"/>
    </xf>
    <xf numFmtId="3" fontId="0" fillId="6" borderId="13" xfId="0" applyNumberFormat="1" applyFont="1" applyFill="1" applyBorder="1" applyAlignment="1">
      <alignment vertical="center"/>
    </xf>
    <xf numFmtId="3" fontId="0" fillId="6" borderId="28" xfId="0" applyNumberFormat="1" applyFont="1" applyFill="1" applyBorder="1" applyAlignment="1">
      <alignment vertical="center"/>
    </xf>
    <xf numFmtId="3" fontId="0" fillId="6" borderId="38" xfId="0" applyNumberFormat="1" applyFont="1" applyFill="1" applyBorder="1" applyAlignment="1">
      <alignment vertical="center"/>
    </xf>
    <xf numFmtId="3" fontId="0" fillId="6" borderId="39" xfId="0" applyNumberFormat="1" applyFont="1" applyFill="1" applyBorder="1" applyAlignment="1">
      <alignment vertical="center"/>
    </xf>
    <xf numFmtId="3" fontId="0" fillId="6" borderId="39" xfId="0" applyNumberFormat="1" applyFont="1" applyFill="1" applyBorder="1" applyAlignment="1">
      <alignment vertical="center"/>
    </xf>
    <xf numFmtId="195" fontId="0" fillId="34" borderId="32" xfId="0" applyNumberFormat="1" applyFill="1" applyBorder="1" applyAlignment="1">
      <alignment/>
    </xf>
    <xf numFmtId="3" fontId="0" fillId="34" borderId="27" xfId="0" applyNumberFormat="1" applyFont="1" applyFill="1" applyBorder="1" applyAlignment="1">
      <alignment horizontal="right" vertical="center"/>
    </xf>
    <xf numFmtId="180" fontId="0" fillId="34" borderId="32" xfId="0" applyNumberFormat="1" applyFont="1" applyFill="1" applyBorder="1" applyAlignment="1">
      <alignment/>
    </xf>
    <xf numFmtId="180" fontId="0" fillId="34" borderId="33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196" fontId="0" fillId="36" borderId="31" xfId="0" applyNumberFormat="1" applyFont="1" applyFill="1" applyBorder="1" applyAlignment="1">
      <alignment horizontal="right"/>
    </xf>
    <xf numFmtId="196" fontId="0" fillId="34" borderId="12" xfId="0" applyNumberFormat="1" applyFont="1" applyFill="1" applyBorder="1" applyAlignment="1">
      <alignment horizontal="right"/>
    </xf>
    <xf numFmtId="196" fontId="0" fillId="36" borderId="33" xfId="0" applyNumberFormat="1" applyFont="1" applyFill="1" applyBorder="1" applyAlignment="1">
      <alignment horizontal="right"/>
    </xf>
    <xf numFmtId="196" fontId="0" fillId="34" borderId="10" xfId="0" applyNumberFormat="1" applyFont="1" applyFill="1" applyBorder="1" applyAlignment="1">
      <alignment horizontal="right"/>
    </xf>
    <xf numFmtId="196" fontId="0" fillId="36" borderId="34" xfId="0" applyNumberFormat="1" applyFont="1" applyFill="1" applyBorder="1" applyAlignment="1">
      <alignment horizontal="right"/>
    </xf>
    <xf numFmtId="196" fontId="0" fillId="34" borderId="25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center" vertical="center" wrapText="1"/>
    </xf>
    <xf numFmtId="181" fontId="7" fillId="33" borderId="0" xfId="0" applyNumberFormat="1" applyFont="1" applyFill="1" applyBorder="1" applyAlignment="1">
      <alignment horizontal="right" vertical="center"/>
    </xf>
    <xf numFmtId="181" fontId="7" fillId="33" borderId="22" xfId="0" applyNumberFormat="1" applyFont="1" applyFill="1" applyBorder="1" applyAlignment="1">
      <alignment horizontal="right" vertical="center"/>
    </xf>
    <xf numFmtId="204" fontId="7" fillId="33" borderId="0" xfId="0" applyNumberFormat="1" applyFont="1" applyFill="1" applyBorder="1" applyAlignment="1">
      <alignment horizontal="right" vertical="center" readingOrder="1"/>
    </xf>
    <xf numFmtId="181" fontId="7" fillId="33" borderId="14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center" vertical="center" wrapText="1"/>
    </xf>
    <xf numFmtId="3" fontId="0" fillId="34" borderId="33" xfId="0" applyNumberFormat="1" applyFont="1" applyFill="1" applyBorder="1" applyAlignment="1">
      <alignment horizontal="right" vertical="center" wrapText="1"/>
    </xf>
    <xf numFmtId="195" fontId="0" fillId="34" borderId="33" xfId="0" applyNumberFormat="1" applyFill="1" applyBorder="1" applyAlignment="1">
      <alignment horizontal="right"/>
    </xf>
    <xf numFmtId="195" fontId="0" fillId="34" borderId="33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195" fontId="0" fillId="34" borderId="33" xfId="62" applyNumberFormat="1" applyFont="1" applyFill="1" applyBorder="1" applyAlignment="1">
      <alignment horizontal="right"/>
      <protection/>
    </xf>
    <xf numFmtId="195" fontId="0" fillId="34" borderId="28" xfId="0" applyNumberFormat="1" applyFont="1" applyFill="1" applyBorder="1" applyAlignment="1">
      <alignment/>
    </xf>
    <xf numFmtId="196" fontId="0" fillId="34" borderId="26" xfId="0" applyNumberFormat="1" applyFont="1" applyFill="1" applyBorder="1" applyAlignment="1">
      <alignment horizontal="center"/>
    </xf>
    <xf numFmtId="196" fontId="0" fillId="37" borderId="32" xfId="0" applyNumberFormat="1" applyFont="1" applyFill="1" applyBorder="1" applyAlignment="1">
      <alignment horizontal="right"/>
    </xf>
    <xf numFmtId="196" fontId="0" fillId="37" borderId="33" xfId="0" applyNumberFormat="1" applyFont="1" applyFill="1" applyBorder="1" applyAlignment="1">
      <alignment horizontal="right"/>
    </xf>
    <xf numFmtId="196" fontId="0" fillId="37" borderId="32" xfId="0" applyNumberFormat="1" applyFont="1" applyFill="1" applyBorder="1" applyAlignment="1">
      <alignment horizontal="center"/>
    </xf>
    <xf numFmtId="49" fontId="0" fillId="37" borderId="32" xfId="0" applyNumberFormat="1" applyFill="1" applyBorder="1" applyAlignment="1">
      <alignment horizontal="right"/>
    </xf>
    <xf numFmtId="41" fontId="0" fillId="33" borderId="26" xfId="0" applyNumberFormat="1" applyFill="1" applyBorder="1" applyAlignment="1">
      <alignment horizontal="right" vertical="center"/>
    </xf>
    <xf numFmtId="41" fontId="0" fillId="37" borderId="32" xfId="61" applyNumberFormat="1" applyFill="1" applyBorder="1" applyAlignment="1">
      <alignment horizontal="center" vertical="center"/>
      <protection/>
    </xf>
    <xf numFmtId="41" fontId="0" fillId="37" borderId="32" xfId="61" applyNumberFormat="1" applyFill="1" applyBorder="1" applyAlignment="1">
      <alignment horizontal="center" vertical="center" wrapText="1"/>
      <protection/>
    </xf>
    <xf numFmtId="41" fontId="0" fillId="37" borderId="27" xfId="61" applyNumberFormat="1" applyFill="1" applyBorder="1" applyAlignment="1">
      <alignment horizontal="center" vertical="center" wrapText="1"/>
      <protection/>
    </xf>
    <xf numFmtId="41" fontId="0" fillId="37" borderId="10" xfId="61" applyNumberFormat="1" applyFill="1" applyBorder="1" applyAlignment="1">
      <alignment horizontal="center" vertical="center"/>
      <protection/>
    </xf>
    <xf numFmtId="41" fontId="0" fillId="37" borderId="27" xfId="61" applyNumberFormat="1" applyFill="1" applyBorder="1" applyAlignment="1">
      <alignment horizontal="center" vertical="center"/>
      <protection/>
    </xf>
    <xf numFmtId="41" fontId="0" fillId="37" borderId="32" xfId="61" applyNumberFormat="1" applyFont="1" applyFill="1" applyBorder="1" applyAlignment="1">
      <alignment horizontal="right" vertical="center"/>
      <protection/>
    </xf>
    <xf numFmtId="196" fontId="0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 horizontal="distributed" vertical="center"/>
    </xf>
    <xf numFmtId="41" fontId="54" fillId="0" borderId="0" xfId="61" applyNumberFormat="1" applyFont="1" applyFill="1" applyBorder="1" applyAlignment="1">
      <alignment vertical="center"/>
      <protection/>
    </xf>
    <xf numFmtId="182" fontId="0" fillId="33" borderId="37" xfId="0" applyNumberForma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2" fontId="0" fillId="33" borderId="26" xfId="0" applyNumberFormat="1" applyFill="1" applyBorder="1" applyAlignment="1">
      <alignment horizontal="center" vertical="center"/>
    </xf>
    <xf numFmtId="182" fontId="0" fillId="33" borderId="24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182" fontId="0" fillId="33" borderId="31" xfId="0" applyNumberFormat="1" applyFill="1" applyBorder="1" applyAlignment="1">
      <alignment horizontal="center" vertical="center"/>
    </xf>
    <xf numFmtId="182" fontId="0" fillId="33" borderId="34" xfId="0" applyNumberFormat="1" applyFill="1" applyBorder="1" applyAlignment="1">
      <alignment horizontal="center" vertical="center"/>
    </xf>
    <xf numFmtId="182" fontId="9" fillId="35" borderId="31" xfId="0" applyNumberFormat="1" applyFont="1" applyFill="1" applyBorder="1" applyAlignment="1">
      <alignment horizontal="center" vertical="center"/>
    </xf>
    <xf numFmtId="182" fontId="9" fillId="35" borderId="28" xfId="0" applyNumberFormat="1" applyFont="1" applyFill="1" applyBorder="1" applyAlignment="1">
      <alignment horizontal="center" vertical="center"/>
    </xf>
    <xf numFmtId="182" fontId="0" fillId="33" borderId="12" xfId="0" applyNumberFormat="1" applyFill="1" applyBorder="1" applyAlignment="1">
      <alignment horizontal="center" vertical="center"/>
    </xf>
    <xf numFmtId="182" fontId="0" fillId="33" borderId="25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188" fontId="7" fillId="33" borderId="33" xfId="0" applyNumberFormat="1" applyFont="1" applyFill="1" applyBorder="1" applyAlignment="1">
      <alignment vertical="center"/>
    </xf>
    <xf numFmtId="188" fontId="7" fillId="33" borderId="10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188" fontId="7" fillId="33" borderId="31" xfId="0" applyNumberFormat="1" applyFont="1" applyFill="1" applyBorder="1" applyAlignment="1">
      <alignment vertical="center"/>
    </xf>
    <xf numFmtId="188" fontId="7" fillId="33" borderId="12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8" fontId="7" fillId="33" borderId="33" xfId="0" applyNumberFormat="1" applyFont="1" applyFill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8" fontId="7" fillId="33" borderId="28" xfId="0" applyNumberFormat="1" applyFont="1" applyFill="1" applyBorder="1" applyAlignment="1">
      <alignment vertical="center"/>
    </xf>
    <xf numFmtId="188" fontId="7" fillId="33" borderId="13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1" fontId="0" fillId="0" borderId="2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38" fontId="8" fillId="0" borderId="18" xfId="0" applyNumberFormat="1" applyFont="1" applyFill="1" applyBorder="1" applyAlignment="1">
      <alignment horizontal="center" vertical="center"/>
    </xf>
    <xf numFmtId="38" fontId="8" fillId="0" borderId="21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西三河の統計(原本) (version 1)" xfId="61"/>
    <cellStyle name="標準_Sheet1" xfId="62"/>
    <cellStyle name="標準_Sheet1_4(3)産業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C46"/>
  <sheetViews>
    <sheetView tabSelected="1" view="pageBreakPreview" zoomScale="120" zoomScaleSheetLayoutView="120" zoomScalePageLayoutView="0" workbookViewId="0" topLeftCell="A1">
      <selection activeCell="C9" sqref="C9"/>
    </sheetView>
  </sheetViews>
  <sheetFormatPr defaultColWidth="8.796875" defaultRowHeight="15" customHeight="1"/>
  <cols>
    <col min="1" max="1" width="33.69921875" style="1" customWidth="1"/>
    <col min="2" max="2" width="32.5976562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85" t="s">
        <v>157</v>
      </c>
      <c r="B1" s="486"/>
      <c r="C1" s="486"/>
    </row>
    <row r="2" spans="1:3" ht="10.5" customHeight="1">
      <c r="A2" s="268"/>
      <c r="B2" s="268"/>
      <c r="C2" s="268"/>
    </row>
    <row r="3" spans="1:3" ht="17.25" customHeight="1">
      <c r="A3" s="193"/>
      <c r="B3" s="193"/>
      <c r="C3" s="196" t="s">
        <v>185</v>
      </c>
    </row>
    <row r="4" spans="1:3" ht="17.25" customHeight="1">
      <c r="A4" s="197" t="s">
        <v>151</v>
      </c>
      <c r="B4" s="198" t="s">
        <v>186</v>
      </c>
      <c r="C4" s="199" t="s">
        <v>187</v>
      </c>
    </row>
    <row r="5" spans="1:3" ht="17.25" customHeight="1">
      <c r="A5" s="194"/>
      <c r="B5" s="194"/>
      <c r="C5" s="195" t="s">
        <v>188</v>
      </c>
    </row>
    <row r="6" spans="1:3" ht="15" customHeight="1">
      <c r="A6" s="274"/>
      <c r="B6" s="275"/>
      <c r="C6" s="276"/>
    </row>
    <row r="7" spans="1:3" ht="15" customHeight="1">
      <c r="A7" s="277" t="s">
        <v>162</v>
      </c>
      <c r="B7" s="278" t="s">
        <v>189</v>
      </c>
      <c r="C7" s="279" t="s">
        <v>190</v>
      </c>
    </row>
    <row r="8" spans="1:3" ht="15" customHeight="1">
      <c r="A8" s="278" t="s">
        <v>156</v>
      </c>
      <c r="B8" s="278" t="s">
        <v>74</v>
      </c>
      <c r="C8" s="279" t="s">
        <v>191</v>
      </c>
    </row>
    <row r="9" spans="1:3" ht="15" customHeight="1">
      <c r="A9" s="274"/>
      <c r="B9" s="274"/>
      <c r="C9" s="280" t="s">
        <v>414</v>
      </c>
    </row>
    <row r="10" spans="1:3" ht="15" customHeight="1">
      <c r="A10" s="274"/>
      <c r="B10" s="274"/>
      <c r="C10" s="280"/>
    </row>
    <row r="11" spans="1:3" ht="15" customHeight="1">
      <c r="A11" s="278" t="s">
        <v>152</v>
      </c>
      <c r="B11" s="278" t="s">
        <v>192</v>
      </c>
      <c r="C11" s="279" t="s">
        <v>193</v>
      </c>
    </row>
    <row r="12" spans="1:3" ht="15" customHeight="1">
      <c r="A12" s="278" t="s">
        <v>166</v>
      </c>
      <c r="B12" s="278" t="s">
        <v>194</v>
      </c>
      <c r="C12" s="279" t="s">
        <v>195</v>
      </c>
    </row>
    <row r="13" spans="1:3" ht="15" customHeight="1">
      <c r="A13" s="278"/>
      <c r="B13" s="278"/>
      <c r="C13" s="279" t="s">
        <v>196</v>
      </c>
    </row>
    <row r="14" spans="1:3" ht="15" customHeight="1">
      <c r="A14" s="278"/>
      <c r="B14" s="278"/>
      <c r="C14" s="279"/>
    </row>
    <row r="15" spans="1:3" ht="15" customHeight="1">
      <c r="A15" s="278" t="s">
        <v>231</v>
      </c>
      <c r="B15" s="278" t="s">
        <v>197</v>
      </c>
      <c r="C15" s="279" t="s">
        <v>198</v>
      </c>
    </row>
    <row r="16" spans="1:3" ht="15" customHeight="1">
      <c r="A16" s="278" t="s">
        <v>232</v>
      </c>
      <c r="B16" s="278" t="s">
        <v>66</v>
      </c>
      <c r="C16" s="279" t="s">
        <v>199</v>
      </c>
    </row>
    <row r="17" spans="1:3" ht="15" customHeight="1">
      <c r="A17" s="278"/>
      <c r="B17" s="278"/>
      <c r="C17" s="279" t="s">
        <v>200</v>
      </c>
    </row>
    <row r="18" spans="1:3" ht="15" customHeight="1">
      <c r="A18" s="278"/>
      <c r="B18" s="278"/>
      <c r="C18" s="279"/>
    </row>
    <row r="19" spans="1:3" ht="15" customHeight="1">
      <c r="A19" s="278" t="s">
        <v>153</v>
      </c>
      <c r="B19" s="278" t="s">
        <v>201</v>
      </c>
      <c r="C19" s="280" t="s">
        <v>167</v>
      </c>
    </row>
    <row r="20" spans="1:3" ht="15" customHeight="1">
      <c r="A20" s="278" t="s">
        <v>339</v>
      </c>
      <c r="B20" s="278" t="s">
        <v>73</v>
      </c>
      <c r="C20" s="280" t="s">
        <v>234</v>
      </c>
    </row>
    <row r="21" spans="1:3" ht="15" customHeight="1">
      <c r="A21" s="278"/>
      <c r="B21" s="278"/>
      <c r="C21" s="279" t="s">
        <v>202</v>
      </c>
    </row>
    <row r="22" spans="1:3" ht="15" customHeight="1">
      <c r="A22" s="278"/>
      <c r="B22" s="278"/>
      <c r="C22" s="279"/>
    </row>
    <row r="23" spans="1:3" ht="15" customHeight="1">
      <c r="A23" s="278" t="s">
        <v>203</v>
      </c>
      <c r="B23" s="278" t="s">
        <v>204</v>
      </c>
      <c r="C23" s="279" t="s">
        <v>168</v>
      </c>
    </row>
    <row r="24" spans="1:3" ht="15" customHeight="1">
      <c r="A24" s="278" t="s">
        <v>383</v>
      </c>
      <c r="B24" s="278" t="s">
        <v>205</v>
      </c>
      <c r="C24" s="279" t="s">
        <v>206</v>
      </c>
    </row>
    <row r="25" spans="1:3" ht="15" customHeight="1">
      <c r="A25" s="278"/>
      <c r="B25" s="278"/>
      <c r="C25" s="280" t="s">
        <v>207</v>
      </c>
    </row>
    <row r="26" spans="1:3" ht="15" customHeight="1">
      <c r="A26" s="278"/>
      <c r="B26" s="278"/>
      <c r="C26" s="279"/>
    </row>
    <row r="27" spans="1:3" ht="15" customHeight="1">
      <c r="A27" s="278" t="s">
        <v>154</v>
      </c>
      <c r="B27" s="278" t="s">
        <v>208</v>
      </c>
      <c r="C27" s="279" t="s">
        <v>341</v>
      </c>
    </row>
    <row r="28" spans="1:3" ht="15" customHeight="1">
      <c r="A28" s="278" t="s">
        <v>340</v>
      </c>
      <c r="B28" s="278" t="s">
        <v>209</v>
      </c>
      <c r="C28" s="279" t="s">
        <v>210</v>
      </c>
    </row>
    <row r="29" spans="1:3" ht="15" customHeight="1">
      <c r="A29" s="278"/>
      <c r="B29" s="278"/>
      <c r="C29" s="281" t="s">
        <v>211</v>
      </c>
    </row>
    <row r="30" spans="1:3" ht="15" customHeight="1">
      <c r="A30" s="278"/>
      <c r="B30" s="278"/>
      <c r="C30" s="279"/>
    </row>
    <row r="31" spans="1:3" ht="15" customHeight="1">
      <c r="A31" s="278" t="s">
        <v>155</v>
      </c>
      <c r="B31" s="278" t="s">
        <v>212</v>
      </c>
      <c r="C31" s="279" t="s">
        <v>233</v>
      </c>
    </row>
    <row r="32" spans="1:3" ht="15" customHeight="1">
      <c r="A32" s="278" t="s">
        <v>169</v>
      </c>
      <c r="B32" s="278" t="s">
        <v>213</v>
      </c>
      <c r="C32" s="279" t="s">
        <v>344</v>
      </c>
    </row>
    <row r="33" spans="1:3" ht="15" customHeight="1">
      <c r="A33" s="278"/>
      <c r="B33" s="278"/>
      <c r="C33" s="282" t="s">
        <v>214</v>
      </c>
    </row>
    <row r="34" spans="1:3" ht="15" customHeight="1">
      <c r="A34" s="278"/>
      <c r="B34" s="278"/>
      <c r="C34" s="279"/>
    </row>
    <row r="35" spans="1:3" ht="15" customHeight="1">
      <c r="A35" s="278" t="s">
        <v>342</v>
      </c>
      <c r="B35" s="278" t="s">
        <v>215</v>
      </c>
      <c r="C35" s="279" t="s">
        <v>345</v>
      </c>
    </row>
    <row r="36" spans="1:3" ht="15" customHeight="1">
      <c r="A36" s="278" t="s">
        <v>343</v>
      </c>
      <c r="B36" s="278" t="s">
        <v>216</v>
      </c>
      <c r="C36" s="279" t="s">
        <v>353</v>
      </c>
    </row>
    <row r="37" spans="1:3" ht="15" customHeight="1">
      <c r="A37" s="278"/>
      <c r="B37" s="278"/>
      <c r="C37" s="279" t="s">
        <v>217</v>
      </c>
    </row>
    <row r="38" spans="1:3" ht="15" customHeight="1">
      <c r="A38" s="278"/>
      <c r="B38" s="278"/>
      <c r="C38" s="279"/>
    </row>
    <row r="39" spans="1:3" ht="15" customHeight="1">
      <c r="A39" s="278" t="s">
        <v>218</v>
      </c>
      <c r="B39" s="278" t="s">
        <v>219</v>
      </c>
      <c r="C39" s="279" t="s">
        <v>220</v>
      </c>
    </row>
    <row r="40" spans="1:3" ht="15" customHeight="1">
      <c r="A40" s="278" t="s">
        <v>221</v>
      </c>
      <c r="B40" s="278" t="s">
        <v>165</v>
      </c>
      <c r="C40" s="279" t="s">
        <v>367</v>
      </c>
    </row>
    <row r="41" spans="1:3" ht="15" customHeight="1">
      <c r="A41" s="274"/>
      <c r="B41" s="274"/>
      <c r="C41" s="279" t="s">
        <v>222</v>
      </c>
    </row>
    <row r="42" spans="1:3" ht="15" customHeight="1">
      <c r="A42" s="278"/>
      <c r="B42" s="278"/>
      <c r="C42" s="279"/>
    </row>
    <row r="43" spans="1:3" ht="15" customHeight="1">
      <c r="A43" s="278" t="s">
        <v>332</v>
      </c>
      <c r="B43" s="278" t="s">
        <v>223</v>
      </c>
      <c r="C43" s="279" t="s">
        <v>333</v>
      </c>
    </row>
    <row r="44" spans="1:3" ht="15" customHeight="1">
      <c r="A44" s="278" t="s">
        <v>346</v>
      </c>
      <c r="B44" s="278" t="s">
        <v>224</v>
      </c>
      <c r="C44" s="279" t="s">
        <v>225</v>
      </c>
    </row>
    <row r="45" spans="1:3" ht="15" customHeight="1">
      <c r="A45" s="278" t="s">
        <v>226</v>
      </c>
      <c r="B45" s="278"/>
      <c r="C45" s="279" t="s">
        <v>227</v>
      </c>
    </row>
    <row r="46" spans="1:3" ht="15" customHeight="1">
      <c r="A46" s="283"/>
      <c r="B46" s="283"/>
      <c r="C46" s="284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  <headerFooter alignWithMargins="0">
    <oddFooter>&amp;C-2-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99"/>
  </sheetPr>
  <dimension ref="A1:Q18"/>
  <sheetViews>
    <sheetView view="pageBreakPreview" zoomScaleSheetLayoutView="100" zoomScalePageLayoutView="0" workbookViewId="0" topLeftCell="A1">
      <selection activeCell="A14" sqref="A14:Q14"/>
    </sheetView>
  </sheetViews>
  <sheetFormatPr defaultColWidth="8.796875" defaultRowHeight="12.75"/>
  <cols>
    <col min="1" max="2" width="9.09765625" style="3" customWidth="1"/>
    <col min="3" max="3" width="6.69921875" style="3" customWidth="1"/>
    <col min="4" max="4" width="7.69921875" style="3" customWidth="1"/>
    <col min="5" max="9" width="6.69921875" style="3" customWidth="1"/>
    <col min="10" max="11" width="3.69921875" style="3" customWidth="1"/>
    <col min="12" max="12" width="3.59765625" style="3" customWidth="1"/>
    <col min="13" max="13" width="3.69921875" style="3" customWidth="1"/>
    <col min="14" max="16" width="6.69921875" style="3" customWidth="1"/>
    <col min="17" max="17" width="15" style="3" customWidth="1"/>
    <col min="18" max="16384" width="9.09765625" style="3" customWidth="1"/>
  </cols>
  <sheetData>
    <row r="1" spans="1:17" ht="18" customHeight="1" thickBot="1">
      <c r="A1" s="134" t="s">
        <v>301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 t="s">
        <v>302</v>
      </c>
    </row>
    <row r="2" spans="1:17" s="8" customFormat="1" ht="21" customHeight="1">
      <c r="A2" s="534"/>
      <c r="B2" s="536" t="s">
        <v>303</v>
      </c>
      <c r="C2" s="538" t="s">
        <v>304</v>
      </c>
      <c r="D2" s="540" t="s">
        <v>305</v>
      </c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2"/>
      <c r="Q2" s="525" t="s">
        <v>328</v>
      </c>
    </row>
    <row r="3" spans="1:17" s="8" customFormat="1" ht="42.75" customHeight="1">
      <c r="A3" s="535"/>
      <c r="B3" s="537"/>
      <c r="C3" s="539"/>
      <c r="D3" s="138" t="s">
        <v>306</v>
      </c>
      <c r="E3" s="137" t="s">
        <v>307</v>
      </c>
      <c r="F3" s="300" t="s">
        <v>308</v>
      </c>
      <c r="G3" s="299" t="s">
        <v>309</v>
      </c>
      <c r="H3" s="139" t="s">
        <v>310</v>
      </c>
      <c r="I3" s="139" t="s">
        <v>311</v>
      </c>
      <c r="J3" s="527" t="s">
        <v>312</v>
      </c>
      <c r="K3" s="528"/>
      <c r="L3" s="529" t="s">
        <v>313</v>
      </c>
      <c r="M3" s="530"/>
      <c r="N3" s="140" t="s">
        <v>314</v>
      </c>
      <c r="O3" s="139" t="s">
        <v>315</v>
      </c>
      <c r="P3" s="137" t="s">
        <v>316</v>
      </c>
      <c r="Q3" s="526"/>
    </row>
    <row r="4" spans="1:17" ht="21" customHeight="1">
      <c r="A4" s="141" t="s">
        <v>317</v>
      </c>
      <c r="B4" s="458">
        <v>4252</v>
      </c>
      <c r="C4" s="301">
        <f>D4+Q4</f>
        <v>1577</v>
      </c>
      <c r="D4" s="302">
        <f>SUM(E4:P4)</f>
        <v>1239</v>
      </c>
      <c r="E4" s="302">
        <v>960</v>
      </c>
      <c r="F4" s="301">
        <v>15</v>
      </c>
      <c r="G4" s="301">
        <v>5</v>
      </c>
      <c r="H4" s="301">
        <v>7</v>
      </c>
      <c r="I4" s="301">
        <v>77</v>
      </c>
      <c r="J4" s="531">
        <v>63</v>
      </c>
      <c r="K4" s="532"/>
      <c r="L4" s="531">
        <v>45</v>
      </c>
      <c r="M4" s="532"/>
      <c r="N4" s="301">
        <v>31</v>
      </c>
      <c r="O4" s="301">
        <v>10</v>
      </c>
      <c r="P4" s="301">
        <v>26</v>
      </c>
      <c r="Q4" s="303">
        <v>338</v>
      </c>
    </row>
    <row r="5" spans="1:17" ht="21" customHeight="1">
      <c r="A5" s="142" t="s">
        <v>318</v>
      </c>
      <c r="B5" s="457">
        <v>1034</v>
      </c>
      <c r="C5" s="304">
        <f aca="true" t="shared" si="0" ref="C5:C13">D5+Q5</f>
        <v>612</v>
      </c>
      <c r="D5" s="305">
        <f aca="true" t="shared" si="1" ref="D5:D13">SUM(E5:P5)</f>
        <v>433</v>
      </c>
      <c r="E5" s="305">
        <v>67</v>
      </c>
      <c r="F5" s="304">
        <v>1</v>
      </c>
      <c r="G5" s="304">
        <v>3</v>
      </c>
      <c r="H5" s="306" t="s">
        <v>170</v>
      </c>
      <c r="I5" s="304">
        <v>236</v>
      </c>
      <c r="J5" s="523">
        <v>20</v>
      </c>
      <c r="K5" s="524"/>
      <c r="L5" s="523">
        <v>54</v>
      </c>
      <c r="M5" s="524"/>
      <c r="N5" s="308">
        <v>44</v>
      </c>
      <c r="O5" s="304">
        <v>4</v>
      </c>
      <c r="P5" s="304">
        <v>4</v>
      </c>
      <c r="Q5" s="309">
        <v>179</v>
      </c>
    </row>
    <row r="6" spans="1:17" ht="21" customHeight="1">
      <c r="A6" s="142" t="s">
        <v>319</v>
      </c>
      <c r="B6" s="457">
        <v>1636</v>
      </c>
      <c r="C6" s="304">
        <f t="shared" si="0"/>
        <v>641</v>
      </c>
      <c r="D6" s="305">
        <f t="shared" si="1"/>
        <v>520</v>
      </c>
      <c r="E6" s="305">
        <v>437</v>
      </c>
      <c r="F6" s="304">
        <v>17</v>
      </c>
      <c r="G6" s="304">
        <v>1</v>
      </c>
      <c r="H6" s="306" t="s">
        <v>170</v>
      </c>
      <c r="I6" s="304">
        <v>27</v>
      </c>
      <c r="J6" s="523">
        <v>7</v>
      </c>
      <c r="K6" s="524"/>
      <c r="L6" s="523">
        <v>20</v>
      </c>
      <c r="M6" s="524"/>
      <c r="N6" s="304">
        <v>7</v>
      </c>
      <c r="O6" s="304">
        <v>3</v>
      </c>
      <c r="P6" s="304">
        <v>1</v>
      </c>
      <c r="Q6" s="309">
        <v>121</v>
      </c>
    </row>
    <row r="7" spans="1:17" ht="21" customHeight="1">
      <c r="A7" s="142" t="s">
        <v>320</v>
      </c>
      <c r="B7" s="457">
        <v>7192</v>
      </c>
      <c r="C7" s="304">
        <f t="shared" si="0"/>
        <v>2774</v>
      </c>
      <c r="D7" s="305">
        <f t="shared" si="1"/>
        <v>2233</v>
      </c>
      <c r="E7" s="305">
        <v>1772</v>
      </c>
      <c r="F7" s="304">
        <v>27</v>
      </c>
      <c r="G7" s="306">
        <v>10</v>
      </c>
      <c r="H7" s="306">
        <v>20</v>
      </c>
      <c r="I7" s="304">
        <v>102</v>
      </c>
      <c r="J7" s="523">
        <v>21</v>
      </c>
      <c r="K7" s="524"/>
      <c r="L7" s="523">
        <v>147</v>
      </c>
      <c r="M7" s="524"/>
      <c r="N7" s="306">
        <v>73</v>
      </c>
      <c r="O7" s="306">
        <v>14</v>
      </c>
      <c r="P7" s="304">
        <v>47</v>
      </c>
      <c r="Q7" s="309">
        <v>541</v>
      </c>
    </row>
    <row r="8" spans="1:17" ht="21" customHeight="1">
      <c r="A8" s="142" t="s">
        <v>321</v>
      </c>
      <c r="B8" s="457">
        <v>2338</v>
      </c>
      <c r="C8" s="304">
        <f t="shared" si="0"/>
        <v>1396</v>
      </c>
      <c r="D8" s="305">
        <f t="shared" si="1"/>
        <v>1008</v>
      </c>
      <c r="E8" s="305">
        <v>566</v>
      </c>
      <c r="F8" s="304">
        <v>21</v>
      </c>
      <c r="G8" s="304">
        <v>5</v>
      </c>
      <c r="H8" s="304">
        <v>11</v>
      </c>
      <c r="I8" s="304">
        <v>92</v>
      </c>
      <c r="J8" s="523">
        <v>64</v>
      </c>
      <c r="K8" s="524"/>
      <c r="L8" s="523">
        <v>187</v>
      </c>
      <c r="M8" s="524"/>
      <c r="N8" s="304">
        <v>49</v>
      </c>
      <c r="O8" s="304">
        <v>1</v>
      </c>
      <c r="P8" s="304">
        <v>12</v>
      </c>
      <c r="Q8" s="307">
        <v>388</v>
      </c>
    </row>
    <row r="9" spans="1:17" ht="21" customHeight="1">
      <c r="A9" s="142" t="s">
        <v>322</v>
      </c>
      <c r="B9" s="457">
        <v>4436</v>
      </c>
      <c r="C9" s="304">
        <f t="shared" si="0"/>
        <v>1895</v>
      </c>
      <c r="D9" s="305">
        <f t="shared" si="1"/>
        <v>1506</v>
      </c>
      <c r="E9" s="305">
        <f>291+61+91+37</f>
        <v>480</v>
      </c>
      <c r="F9" s="304">
        <v>2</v>
      </c>
      <c r="G9" s="304">
        <v>3</v>
      </c>
      <c r="H9" s="304">
        <f>95+26</f>
        <v>121</v>
      </c>
      <c r="I9" s="304">
        <f>95+33+11+3</f>
        <v>142</v>
      </c>
      <c r="J9" s="523">
        <f>94+37+90+25</f>
        <v>246</v>
      </c>
      <c r="K9" s="524"/>
      <c r="L9" s="523">
        <f>70+6+62+23</f>
        <v>161</v>
      </c>
      <c r="M9" s="524"/>
      <c r="N9" s="304">
        <f>150+48+59+9</f>
        <v>266</v>
      </c>
      <c r="O9" s="304">
        <v>13</v>
      </c>
      <c r="P9" s="304">
        <f>18+15+38+1</f>
        <v>72</v>
      </c>
      <c r="Q9" s="307">
        <f>223+46+88+32</f>
        <v>389</v>
      </c>
    </row>
    <row r="10" spans="1:17" ht="21" customHeight="1">
      <c r="A10" s="142" t="s">
        <v>323</v>
      </c>
      <c r="B10" s="459">
        <v>550</v>
      </c>
      <c r="C10" s="304">
        <f t="shared" si="0"/>
        <v>237</v>
      </c>
      <c r="D10" s="305">
        <f t="shared" si="1"/>
        <v>217</v>
      </c>
      <c r="E10" s="305">
        <v>207</v>
      </c>
      <c r="F10" s="306" t="s">
        <v>170</v>
      </c>
      <c r="G10" s="306" t="s">
        <v>170</v>
      </c>
      <c r="H10" s="304">
        <v>1</v>
      </c>
      <c r="I10" s="304">
        <v>3</v>
      </c>
      <c r="J10" s="543" t="s">
        <v>170</v>
      </c>
      <c r="K10" s="544"/>
      <c r="L10" s="543">
        <v>3</v>
      </c>
      <c r="M10" s="544"/>
      <c r="N10" s="304">
        <v>3</v>
      </c>
      <c r="O10" s="306" t="s">
        <v>170</v>
      </c>
      <c r="P10" s="306" t="s">
        <v>170</v>
      </c>
      <c r="Q10" s="309">
        <v>20</v>
      </c>
    </row>
    <row r="11" spans="1:17" ht="21" customHeight="1">
      <c r="A11" s="142" t="s">
        <v>324</v>
      </c>
      <c r="B11" s="459">
        <v>293</v>
      </c>
      <c r="C11" s="304">
        <f t="shared" si="0"/>
        <v>119</v>
      </c>
      <c r="D11" s="305">
        <f t="shared" si="1"/>
        <v>101</v>
      </c>
      <c r="E11" s="305">
        <v>86</v>
      </c>
      <c r="F11" s="306" t="s">
        <v>170</v>
      </c>
      <c r="G11" s="306" t="s">
        <v>170</v>
      </c>
      <c r="H11" s="306" t="s">
        <v>170</v>
      </c>
      <c r="I11" s="304">
        <v>1</v>
      </c>
      <c r="J11" s="543" t="s">
        <v>170</v>
      </c>
      <c r="K11" s="544"/>
      <c r="L11" s="543" t="s">
        <v>170</v>
      </c>
      <c r="M11" s="544"/>
      <c r="N11" s="306">
        <v>2</v>
      </c>
      <c r="O11" s="306" t="s">
        <v>170</v>
      </c>
      <c r="P11" s="304">
        <v>12</v>
      </c>
      <c r="Q11" s="309">
        <v>18</v>
      </c>
    </row>
    <row r="12" spans="1:17" ht="21" customHeight="1">
      <c r="A12" s="142" t="s">
        <v>243</v>
      </c>
      <c r="B12" s="457">
        <v>774</v>
      </c>
      <c r="C12" s="304">
        <f t="shared" si="0"/>
        <v>411</v>
      </c>
      <c r="D12" s="305">
        <f t="shared" si="1"/>
        <v>297</v>
      </c>
      <c r="E12" s="305">
        <v>169</v>
      </c>
      <c r="F12" s="304">
        <v>1</v>
      </c>
      <c r="G12" s="306">
        <v>1</v>
      </c>
      <c r="H12" s="306">
        <v>4</v>
      </c>
      <c r="I12" s="304">
        <v>13</v>
      </c>
      <c r="J12" s="543">
        <v>5</v>
      </c>
      <c r="K12" s="544"/>
      <c r="L12" s="543">
        <v>93</v>
      </c>
      <c r="M12" s="544"/>
      <c r="N12" s="306">
        <v>5</v>
      </c>
      <c r="O12" s="306">
        <v>1</v>
      </c>
      <c r="P12" s="304">
        <v>5</v>
      </c>
      <c r="Q12" s="309">
        <v>114</v>
      </c>
    </row>
    <row r="13" spans="1:17" ht="21" customHeight="1" thickBot="1">
      <c r="A13" s="143" t="s">
        <v>325</v>
      </c>
      <c r="B13" s="460">
        <v>1041</v>
      </c>
      <c r="C13" s="310">
        <f t="shared" si="0"/>
        <v>442</v>
      </c>
      <c r="D13" s="311">
        <f t="shared" si="1"/>
        <v>359</v>
      </c>
      <c r="E13" s="311">
        <v>191</v>
      </c>
      <c r="F13" s="312" t="s">
        <v>170</v>
      </c>
      <c r="G13" s="312" t="s">
        <v>170</v>
      </c>
      <c r="H13" s="310">
        <v>1</v>
      </c>
      <c r="I13" s="310">
        <v>16</v>
      </c>
      <c r="J13" s="547">
        <v>40</v>
      </c>
      <c r="K13" s="548"/>
      <c r="L13" s="547">
        <v>86</v>
      </c>
      <c r="M13" s="548"/>
      <c r="N13" s="310">
        <v>13</v>
      </c>
      <c r="O13" s="310">
        <v>4</v>
      </c>
      <c r="P13" s="310">
        <v>8</v>
      </c>
      <c r="Q13" s="313">
        <v>83</v>
      </c>
    </row>
    <row r="14" spans="1:17" s="144" customFormat="1" ht="42" customHeight="1">
      <c r="A14" s="545" t="s">
        <v>326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</row>
    <row r="15" spans="1:17" s="144" customFormat="1" ht="42" customHeight="1">
      <c r="A15" s="546" t="s">
        <v>327</v>
      </c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</row>
    <row r="16" spans="1:17" ht="21" customHeight="1">
      <c r="A16" s="145"/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4" ht="12.75">
      <c r="A17" s="533"/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</row>
    <row r="18" ht="12.75">
      <c r="A18" s="19"/>
    </row>
  </sheetData>
  <sheetProtection/>
  <mergeCells count="30">
    <mergeCell ref="J8:K8"/>
    <mergeCell ref="L8:M8"/>
    <mergeCell ref="J9:K9"/>
    <mergeCell ref="L9:M9"/>
    <mergeCell ref="A14:Q14"/>
    <mergeCell ref="A15:Q15"/>
    <mergeCell ref="J12:K12"/>
    <mergeCell ref="L12:M12"/>
    <mergeCell ref="J13:K13"/>
    <mergeCell ref="L13:M13"/>
    <mergeCell ref="A17:N17"/>
    <mergeCell ref="A2:A3"/>
    <mergeCell ref="B2:B3"/>
    <mergeCell ref="C2:C3"/>
    <mergeCell ref="D2:P2"/>
    <mergeCell ref="J10:K10"/>
    <mergeCell ref="L10:M10"/>
    <mergeCell ref="J11:K11"/>
    <mergeCell ref="L11:M11"/>
    <mergeCell ref="L7:M7"/>
    <mergeCell ref="J7:K7"/>
    <mergeCell ref="Q2:Q3"/>
    <mergeCell ref="J3:K3"/>
    <mergeCell ref="L3:M3"/>
    <mergeCell ref="J4:K4"/>
    <mergeCell ref="L4:M4"/>
    <mergeCell ref="J5:K5"/>
    <mergeCell ref="L5:M5"/>
    <mergeCell ref="J6:K6"/>
    <mergeCell ref="L6:M6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Footer>&amp;C-12-</oddFooter>
  </headerFooter>
  <ignoredErrors>
    <ignoredError sqref="D4 D7:D8 D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</sheetPr>
  <dimension ref="A1:T16"/>
  <sheetViews>
    <sheetView zoomScaleSheetLayoutView="100" zoomScalePageLayoutView="0" workbookViewId="0" topLeftCell="A1">
      <selection activeCell="B6" sqref="B6"/>
    </sheetView>
  </sheetViews>
  <sheetFormatPr defaultColWidth="8.796875" defaultRowHeight="12.75"/>
  <cols>
    <col min="1" max="4" width="10.3984375" style="20" customWidth="1"/>
    <col min="5" max="5" width="10.09765625" style="20" customWidth="1"/>
    <col min="6" max="6" width="10.8984375" style="20" customWidth="1"/>
    <col min="7" max="8" width="10.3984375" style="20" customWidth="1"/>
    <col min="9" max="9" width="11.296875" style="20" customWidth="1"/>
    <col min="10" max="10" width="10.3984375" style="20" customWidth="1"/>
    <col min="11" max="16384" width="9.09765625" style="20" customWidth="1"/>
  </cols>
  <sheetData>
    <row r="1" spans="1:10" s="17" customFormat="1" ht="21" customHeight="1" thickBot="1">
      <c r="A1" s="271" t="s">
        <v>120</v>
      </c>
      <c r="B1" s="121"/>
      <c r="C1" s="121"/>
      <c r="D1" s="121"/>
      <c r="E1" s="121"/>
      <c r="F1" s="121"/>
      <c r="G1" s="121"/>
      <c r="H1" s="121"/>
      <c r="I1" s="121"/>
      <c r="J1" s="414" t="s">
        <v>376</v>
      </c>
    </row>
    <row r="2" spans="1:20" s="21" customFormat="1" ht="21" customHeight="1">
      <c r="A2" s="551"/>
      <c r="B2" s="499" t="s">
        <v>119</v>
      </c>
      <c r="C2" s="549" t="s">
        <v>121</v>
      </c>
      <c r="D2" s="126"/>
      <c r="E2" s="553" t="s">
        <v>122</v>
      </c>
      <c r="F2" s="553"/>
      <c r="G2" s="553"/>
      <c r="H2" s="553"/>
      <c r="I2" s="553"/>
      <c r="J2" s="553"/>
      <c r="K2" s="340"/>
      <c r="L2" s="340"/>
      <c r="M2" s="340"/>
      <c r="N2" s="340"/>
      <c r="O2" s="340"/>
      <c r="P2" s="340"/>
      <c r="Q2" s="340"/>
      <c r="R2" s="340"/>
      <c r="S2" s="340"/>
      <c r="T2" s="340"/>
    </row>
    <row r="3" spans="1:20" s="21" customFormat="1" ht="24">
      <c r="A3" s="552"/>
      <c r="B3" s="504"/>
      <c r="C3" s="550"/>
      <c r="D3" s="127" t="s">
        <v>123</v>
      </c>
      <c r="E3" s="102" t="s">
        <v>149</v>
      </c>
      <c r="F3" s="102" t="s">
        <v>140</v>
      </c>
      <c r="G3" s="102" t="s">
        <v>150</v>
      </c>
      <c r="H3" s="102" t="s">
        <v>329</v>
      </c>
      <c r="I3" s="125" t="s">
        <v>331</v>
      </c>
      <c r="J3" s="125" t="s">
        <v>330</v>
      </c>
      <c r="K3" s="344"/>
      <c r="L3" s="340"/>
      <c r="M3" s="340"/>
      <c r="N3" s="340"/>
      <c r="O3" s="340"/>
      <c r="P3" s="340"/>
      <c r="Q3" s="340"/>
      <c r="R3" s="340"/>
      <c r="S3" s="340"/>
      <c r="T3" s="340"/>
    </row>
    <row r="4" spans="1:20" ht="21" customHeight="1">
      <c r="A4" s="55" t="s">
        <v>52</v>
      </c>
      <c r="B4" s="407">
        <f>C4+D4</f>
        <v>887593</v>
      </c>
      <c r="C4" s="407">
        <v>519765</v>
      </c>
      <c r="D4" s="407">
        <f>SUM(E4:J4)</f>
        <v>367828</v>
      </c>
      <c r="E4" s="407">
        <v>44228</v>
      </c>
      <c r="F4" s="407">
        <v>27905</v>
      </c>
      <c r="G4" s="407">
        <v>77318</v>
      </c>
      <c r="H4" s="407">
        <v>104500</v>
      </c>
      <c r="I4" s="407">
        <v>100881</v>
      </c>
      <c r="J4" s="408">
        <v>12996</v>
      </c>
      <c r="K4" s="345"/>
      <c r="L4" s="341"/>
      <c r="M4" s="341"/>
      <c r="N4" s="341"/>
      <c r="O4" s="341"/>
      <c r="P4" s="341"/>
      <c r="Q4" s="341"/>
      <c r="R4" s="341"/>
      <c r="S4" s="341"/>
      <c r="T4" s="342"/>
    </row>
    <row r="5" spans="1:20" ht="21" customHeight="1">
      <c r="A5" s="55" t="s">
        <v>57</v>
      </c>
      <c r="B5" s="407">
        <v>103811</v>
      </c>
      <c r="C5" s="407">
        <v>45053</v>
      </c>
      <c r="D5" s="407">
        <f>SUM(E5:J5)</f>
        <v>58759</v>
      </c>
      <c r="E5" s="407">
        <v>3722</v>
      </c>
      <c r="F5" s="407">
        <v>2175</v>
      </c>
      <c r="G5" s="407">
        <v>16081</v>
      </c>
      <c r="H5" s="407">
        <v>14996</v>
      </c>
      <c r="I5" s="407">
        <v>21246</v>
      </c>
      <c r="J5" s="408">
        <v>539</v>
      </c>
      <c r="K5" s="345"/>
      <c r="L5" s="341"/>
      <c r="M5" s="341"/>
      <c r="N5" s="341"/>
      <c r="O5" s="341"/>
      <c r="P5" s="341"/>
      <c r="Q5" s="341"/>
      <c r="R5" s="341"/>
      <c r="S5" s="341"/>
      <c r="T5" s="342"/>
    </row>
    <row r="6" spans="1:20" ht="21" customHeight="1">
      <c r="A6" s="55" t="s">
        <v>58</v>
      </c>
      <c r="B6" s="407">
        <v>599934</v>
      </c>
      <c r="C6" s="407">
        <v>466140</v>
      </c>
      <c r="D6" s="407">
        <f>SUM(E6:J6)</f>
        <v>133795</v>
      </c>
      <c r="E6" s="407">
        <v>19898</v>
      </c>
      <c r="F6" s="407">
        <v>3783</v>
      </c>
      <c r="G6" s="407">
        <v>31693</v>
      </c>
      <c r="H6" s="407">
        <v>38621</v>
      </c>
      <c r="I6" s="407">
        <v>36712</v>
      </c>
      <c r="J6" s="408">
        <v>3088</v>
      </c>
      <c r="K6" s="345"/>
      <c r="L6" s="341"/>
      <c r="M6" s="341"/>
      <c r="N6" s="341"/>
      <c r="O6" s="341"/>
      <c r="P6" s="341"/>
      <c r="Q6" s="341"/>
      <c r="R6" s="341"/>
      <c r="S6" s="341"/>
      <c r="T6" s="342"/>
    </row>
    <row r="7" spans="1:20" ht="21" customHeight="1">
      <c r="A7" s="55" t="s">
        <v>68</v>
      </c>
      <c r="B7" s="407">
        <f>C7+D7</f>
        <v>1672868</v>
      </c>
      <c r="C7" s="412">
        <v>1331115</v>
      </c>
      <c r="D7" s="407">
        <f>SUM(E7:J7)</f>
        <v>341753</v>
      </c>
      <c r="E7" s="412">
        <v>28349</v>
      </c>
      <c r="F7" s="412">
        <v>25140</v>
      </c>
      <c r="G7" s="412">
        <v>80855</v>
      </c>
      <c r="H7" s="412">
        <v>96205</v>
      </c>
      <c r="I7" s="412">
        <v>104355</v>
      </c>
      <c r="J7" s="413">
        <v>6849</v>
      </c>
      <c r="K7" s="345"/>
      <c r="L7" s="341"/>
      <c r="M7" s="341"/>
      <c r="N7" s="341"/>
      <c r="O7" s="341"/>
      <c r="P7" s="341"/>
      <c r="Q7" s="341"/>
      <c r="R7" s="341"/>
      <c r="S7" s="341"/>
      <c r="T7" s="342"/>
    </row>
    <row r="8" spans="1:20" ht="21" customHeight="1">
      <c r="A8" s="55" t="s">
        <v>51</v>
      </c>
      <c r="B8" s="407">
        <f>C8+D8</f>
        <v>618286</v>
      </c>
      <c r="C8" s="407">
        <v>437679</v>
      </c>
      <c r="D8" s="407">
        <v>180607</v>
      </c>
      <c r="E8" s="407">
        <v>30867</v>
      </c>
      <c r="F8" s="407">
        <v>9868</v>
      </c>
      <c r="G8" s="412">
        <v>32199</v>
      </c>
      <c r="H8" s="407">
        <v>49400</v>
      </c>
      <c r="I8" s="407">
        <v>49972</v>
      </c>
      <c r="J8" s="408">
        <v>8302</v>
      </c>
      <c r="K8" s="345"/>
      <c r="L8" s="341"/>
      <c r="M8" s="341"/>
      <c r="N8" s="341"/>
      <c r="O8" s="341"/>
      <c r="P8" s="341"/>
      <c r="Q8" s="341"/>
      <c r="R8" s="341"/>
      <c r="S8" s="341"/>
      <c r="T8" s="342"/>
    </row>
    <row r="9" spans="1:20" ht="21" customHeight="1">
      <c r="A9" s="55" t="s">
        <v>59</v>
      </c>
      <c r="B9" s="407">
        <f>C9+D9</f>
        <v>283301</v>
      </c>
      <c r="C9" s="407">
        <v>148255</v>
      </c>
      <c r="D9" s="407">
        <v>135046</v>
      </c>
      <c r="E9" s="412">
        <v>2810</v>
      </c>
      <c r="F9" s="412">
        <v>8784</v>
      </c>
      <c r="G9" s="412">
        <v>40948</v>
      </c>
      <c r="H9" s="412">
        <v>30727</v>
      </c>
      <c r="I9" s="412">
        <v>49098</v>
      </c>
      <c r="J9" s="413">
        <v>2678</v>
      </c>
      <c r="K9" s="345"/>
      <c r="L9" s="341"/>
      <c r="M9" s="341"/>
      <c r="N9" s="341"/>
      <c r="O9" s="341"/>
      <c r="P9" s="341"/>
      <c r="Q9" s="341"/>
      <c r="R9" s="341"/>
      <c r="S9" s="341"/>
      <c r="T9" s="342"/>
    </row>
    <row r="10" spans="1:20" s="22" customFormat="1" ht="21" customHeight="1">
      <c r="A10" s="63" t="s">
        <v>56</v>
      </c>
      <c r="B10" s="407">
        <v>132337</v>
      </c>
      <c r="C10" s="407">
        <v>74889</v>
      </c>
      <c r="D10" s="407">
        <v>57447</v>
      </c>
      <c r="E10" s="407" t="s">
        <v>338</v>
      </c>
      <c r="F10" s="412">
        <v>3940</v>
      </c>
      <c r="G10" s="412">
        <v>12653</v>
      </c>
      <c r="H10" s="412">
        <v>10822</v>
      </c>
      <c r="I10" s="407" t="s">
        <v>338</v>
      </c>
      <c r="J10" s="413">
        <v>1104</v>
      </c>
      <c r="K10" s="345"/>
      <c r="L10" s="343"/>
      <c r="M10" s="343"/>
      <c r="N10" s="343"/>
      <c r="O10" s="343"/>
      <c r="P10" s="343"/>
      <c r="Q10" s="343"/>
      <c r="R10" s="343"/>
      <c r="S10" s="343"/>
      <c r="T10" s="342"/>
    </row>
    <row r="11" spans="1:20" ht="21" customHeight="1">
      <c r="A11" s="55" t="s">
        <v>55</v>
      </c>
      <c r="B11" s="407">
        <f>C11+D11</f>
        <v>49247</v>
      </c>
      <c r="C11" s="407">
        <v>20733</v>
      </c>
      <c r="D11" s="407">
        <v>28514</v>
      </c>
      <c r="E11" s="407" t="s">
        <v>373</v>
      </c>
      <c r="F11" s="407">
        <v>1623</v>
      </c>
      <c r="G11" s="407">
        <v>9830</v>
      </c>
      <c r="H11" s="407">
        <v>5308</v>
      </c>
      <c r="I11" s="407" t="s">
        <v>338</v>
      </c>
      <c r="J11" s="408">
        <v>910</v>
      </c>
      <c r="K11" s="346"/>
      <c r="L11" s="341"/>
      <c r="M11" s="341"/>
      <c r="N11" s="341"/>
      <c r="O11" s="341"/>
      <c r="P11" s="341"/>
      <c r="Q11" s="341"/>
      <c r="R11" s="341"/>
      <c r="S11" s="341"/>
      <c r="T11" s="342"/>
    </row>
    <row r="12" spans="1:11" ht="21" customHeight="1">
      <c r="A12" s="55" t="s">
        <v>161</v>
      </c>
      <c r="B12" s="407">
        <v>230029</v>
      </c>
      <c r="C12" s="407">
        <v>164218</v>
      </c>
      <c r="D12" s="407">
        <f>SUM(E12:J12)</f>
        <v>65812</v>
      </c>
      <c r="E12" s="407">
        <v>9778</v>
      </c>
      <c r="F12" s="407">
        <v>5125</v>
      </c>
      <c r="G12" s="407">
        <v>13593</v>
      </c>
      <c r="H12" s="407">
        <v>11430</v>
      </c>
      <c r="I12" s="407">
        <v>19267</v>
      </c>
      <c r="J12" s="408">
        <v>6619</v>
      </c>
      <c r="K12" s="26"/>
    </row>
    <row r="13" spans="1:11" ht="21" customHeight="1" thickBot="1">
      <c r="A13" s="411" t="s">
        <v>54</v>
      </c>
      <c r="B13" s="409">
        <f>C13+D13</f>
        <v>38602</v>
      </c>
      <c r="C13" s="409">
        <v>11068</v>
      </c>
      <c r="D13" s="409">
        <v>27534</v>
      </c>
      <c r="E13" s="409" t="s">
        <v>374</v>
      </c>
      <c r="F13" s="409">
        <v>1013</v>
      </c>
      <c r="G13" s="409">
        <v>9427</v>
      </c>
      <c r="H13" s="409">
        <v>3244</v>
      </c>
      <c r="I13" s="409" t="s">
        <v>374</v>
      </c>
      <c r="J13" s="410">
        <v>236</v>
      </c>
      <c r="K13" s="26"/>
    </row>
    <row r="14" ht="12.75">
      <c r="A14" s="128"/>
    </row>
    <row r="15" spans="1:11" ht="21" customHeight="1">
      <c r="A15" s="34"/>
      <c r="C15" s="61"/>
      <c r="D15" s="61"/>
      <c r="E15" s="62"/>
      <c r="F15" s="61"/>
      <c r="G15" s="61"/>
      <c r="H15" s="61"/>
      <c r="I15" s="61"/>
      <c r="J15" s="61"/>
      <c r="K15" s="26"/>
    </row>
    <row r="16" ht="21" customHeight="1">
      <c r="A16" s="34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N39"/>
  <sheetViews>
    <sheetView view="pageBreakPreview" zoomScaleSheetLayoutView="100" zoomScalePageLayoutView="0" workbookViewId="0" topLeftCell="A10">
      <selection activeCell="N28" sqref="N28"/>
    </sheetView>
  </sheetViews>
  <sheetFormatPr defaultColWidth="8.796875" defaultRowHeight="12.75"/>
  <cols>
    <col min="1" max="1" width="9.09765625" style="20" customWidth="1"/>
    <col min="2" max="2" width="11.09765625" style="20" customWidth="1"/>
    <col min="3" max="3" width="11" style="20" customWidth="1"/>
    <col min="4" max="4" width="9.09765625" style="27" customWidth="1"/>
    <col min="5" max="7" width="9.09765625" style="28" customWidth="1"/>
    <col min="8" max="11" width="9.09765625" style="20" customWidth="1"/>
    <col min="12" max="12" width="10.69921875" style="20" bestFit="1" customWidth="1"/>
    <col min="13" max="16384" width="9.09765625" style="20" customWidth="1"/>
  </cols>
  <sheetData>
    <row r="1" spans="1:10" ht="15">
      <c r="A1" s="111" t="s">
        <v>135</v>
      </c>
      <c r="B1" s="104"/>
      <c r="J1" s="124"/>
    </row>
    <row r="2" spans="1:10" ht="15" thickBot="1">
      <c r="A2" s="103" t="s">
        <v>377</v>
      </c>
      <c r="B2" s="79"/>
      <c r="J2" s="272" t="s">
        <v>350</v>
      </c>
    </row>
    <row r="3" spans="1:10" s="21" customFormat="1" ht="12.75">
      <c r="A3" s="502"/>
      <c r="B3" s="558" t="s">
        <v>407</v>
      </c>
      <c r="C3" s="558" t="s">
        <v>408</v>
      </c>
      <c r="D3" s="560" t="s">
        <v>124</v>
      </c>
      <c r="E3" s="561"/>
      <c r="F3" s="561"/>
      <c r="G3" s="561"/>
      <c r="H3" s="561"/>
      <c r="I3" s="561"/>
      <c r="J3" s="561"/>
    </row>
    <row r="4" spans="1:10" s="21" customFormat="1" ht="12.75">
      <c r="A4" s="503"/>
      <c r="B4" s="559"/>
      <c r="C4" s="559"/>
      <c r="D4" s="105" t="s">
        <v>125</v>
      </c>
      <c r="E4" s="106" t="s">
        <v>126</v>
      </c>
      <c r="F4" s="106" t="s">
        <v>12</v>
      </c>
      <c r="G4" s="106" t="s">
        <v>13</v>
      </c>
      <c r="H4" s="80" t="s">
        <v>14</v>
      </c>
      <c r="I4" s="80" t="s">
        <v>15</v>
      </c>
      <c r="J4" s="83" t="s">
        <v>16</v>
      </c>
    </row>
    <row r="5" spans="1:10" ht="15" customHeight="1">
      <c r="A5" s="554" t="s">
        <v>52</v>
      </c>
      <c r="B5" s="231" t="s">
        <v>405</v>
      </c>
      <c r="C5" s="468">
        <v>335</v>
      </c>
      <c r="D5" s="378">
        <f>IF(SUM(E5:J5)=0,"-",SUM(E5:J5))</f>
        <v>5799</v>
      </c>
      <c r="E5" s="236" t="s">
        <v>404</v>
      </c>
      <c r="F5" s="236" t="s">
        <v>404</v>
      </c>
      <c r="G5" s="236" t="s">
        <v>404</v>
      </c>
      <c r="H5" s="232">
        <v>1914</v>
      </c>
      <c r="I5" s="232">
        <v>1955</v>
      </c>
      <c r="J5" s="233">
        <v>1930</v>
      </c>
    </row>
    <row r="6" spans="1:10" ht="15" customHeight="1">
      <c r="A6" s="555"/>
      <c r="B6" s="472" t="s">
        <v>406</v>
      </c>
      <c r="C6" s="471">
        <v>528</v>
      </c>
      <c r="D6" s="379">
        <f>IF(SUM(E6:J6)=0,"-",SUM(E6:J6))</f>
        <v>7229</v>
      </c>
      <c r="E6" s="469">
        <v>131</v>
      </c>
      <c r="F6" s="469">
        <v>818</v>
      </c>
      <c r="G6" s="469">
        <v>1102</v>
      </c>
      <c r="H6" s="469">
        <v>1702</v>
      </c>
      <c r="I6" s="469">
        <v>1743</v>
      </c>
      <c r="J6" s="470">
        <v>1733</v>
      </c>
    </row>
    <row r="7" spans="1:10" ht="15" customHeight="1">
      <c r="A7" s="557"/>
      <c r="B7" s="234" t="s">
        <v>379</v>
      </c>
      <c r="C7" s="426" t="s">
        <v>379</v>
      </c>
      <c r="D7" s="427" t="s">
        <v>335</v>
      </c>
      <c r="E7" s="426" t="s">
        <v>379</v>
      </c>
      <c r="F7" s="426" t="s">
        <v>379</v>
      </c>
      <c r="G7" s="426" t="s">
        <v>379</v>
      </c>
      <c r="H7" s="426" t="s">
        <v>379</v>
      </c>
      <c r="I7" s="426" t="s">
        <v>379</v>
      </c>
      <c r="J7" s="428" t="s">
        <v>379</v>
      </c>
    </row>
    <row r="8" spans="1:10" ht="15" customHeight="1">
      <c r="A8" s="554" t="s">
        <v>57</v>
      </c>
      <c r="B8" s="231" t="s">
        <v>363</v>
      </c>
      <c r="C8" s="232">
        <v>54</v>
      </c>
      <c r="D8" s="378">
        <f>IF(SUM(E8:J8)=0,"-",SUM(E8:J8))</f>
        <v>461</v>
      </c>
      <c r="E8" s="236" t="s">
        <v>358</v>
      </c>
      <c r="F8" s="236" t="s">
        <v>360</v>
      </c>
      <c r="G8" s="236" t="s">
        <v>360</v>
      </c>
      <c r="H8" s="232">
        <v>148</v>
      </c>
      <c r="I8" s="232">
        <v>147</v>
      </c>
      <c r="J8" s="233">
        <v>166</v>
      </c>
    </row>
    <row r="9" spans="1:10" ht="15" customHeight="1">
      <c r="A9" s="555"/>
      <c r="B9" s="417" t="s">
        <v>364</v>
      </c>
      <c r="C9" s="423">
        <v>219</v>
      </c>
      <c r="D9" s="379">
        <f>IF(SUM(E9:J9)=0,"-",SUM(E9:J9))</f>
        <v>1678</v>
      </c>
      <c r="E9" s="418">
        <v>21</v>
      </c>
      <c r="F9" s="418">
        <v>116</v>
      </c>
      <c r="G9" s="418">
        <v>151</v>
      </c>
      <c r="H9" s="418">
        <v>453</v>
      </c>
      <c r="I9" s="418">
        <v>458</v>
      </c>
      <c r="J9" s="420">
        <v>479</v>
      </c>
    </row>
    <row r="10" spans="1:10" ht="15" customHeight="1">
      <c r="A10" s="557"/>
      <c r="B10" s="234" t="s">
        <v>379</v>
      </c>
      <c r="C10" s="426" t="s">
        <v>379</v>
      </c>
      <c r="D10" s="427" t="s">
        <v>335</v>
      </c>
      <c r="E10" s="426" t="s">
        <v>379</v>
      </c>
      <c r="F10" s="426" t="s">
        <v>379</v>
      </c>
      <c r="G10" s="426" t="s">
        <v>379</v>
      </c>
      <c r="H10" s="426" t="s">
        <v>379</v>
      </c>
      <c r="I10" s="426" t="s">
        <v>379</v>
      </c>
      <c r="J10" s="428" t="s">
        <v>379</v>
      </c>
    </row>
    <row r="11" spans="1:10" ht="15" customHeight="1">
      <c r="A11" s="554" t="s">
        <v>58</v>
      </c>
      <c r="B11" s="235" t="s">
        <v>387</v>
      </c>
      <c r="C11" s="232">
        <v>159</v>
      </c>
      <c r="D11" s="378">
        <f>IF(SUM(E11:J11)=0,"-",SUM(E11:J11))</f>
        <v>2703</v>
      </c>
      <c r="E11" s="236" t="s">
        <v>335</v>
      </c>
      <c r="F11" s="236" t="s">
        <v>335</v>
      </c>
      <c r="G11" s="236" t="s">
        <v>335</v>
      </c>
      <c r="H11" s="232">
        <v>904</v>
      </c>
      <c r="I11" s="232">
        <v>878</v>
      </c>
      <c r="J11" s="233">
        <v>921</v>
      </c>
    </row>
    <row r="12" spans="1:10" ht="15" customHeight="1">
      <c r="A12" s="555"/>
      <c r="B12" s="421" t="s">
        <v>388</v>
      </c>
      <c r="C12" s="419">
        <v>108</v>
      </c>
      <c r="D12" s="379">
        <f>IF(SUM(E12:J12)=0,"-",SUM(E12:J12))</f>
        <v>1859</v>
      </c>
      <c r="E12" s="418">
        <v>46</v>
      </c>
      <c r="F12" s="418">
        <v>254</v>
      </c>
      <c r="G12" s="418">
        <v>308</v>
      </c>
      <c r="H12" s="418">
        <v>398</v>
      </c>
      <c r="I12" s="418">
        <v>428</v>
      </c>
      <c r="J12" s="420">
        <v>425</v>
      </c>
    </row>
    <row r="13" spans="1:10" ht="15" customHeight="1">
      <c r="A13" s="557"/>
      <c r="B13" s="237" t="s">
        <v>379</v>
      </c>
      <c r="C13" s="426" t="s">
        <v>379</v>
      </c>
      <c r="D13" s="427" t="s">
        <v>379</v>
      </c>
      <c r="E13" s="426" t="s">
        <v>379</v>
      </c>
      <c r="F13" s="426" t="s">
        <v>379</v>
      </c>
      <c r="G13" s="426" t="s">
        <v>379</v>
      </c>
      <c r="H13" s="426" t="s">
        <v>379</v>
      </c>
      <c r="I13" s="426" t="s">
        <v>379</v>
      </c>
      <c r="J13" s="428" t="s">
        <v>379</v>
      </c>
    </row>
    <row r="14" spans="1:10" ht="15" customHeight="1">
      <c r="A14" s="554" t="s">
        <v>68</v>
      </c>
      <c r="B14" s="231" t="s">
        <v>380</v>
      </c>
      <c r="C14" s="232">
        <v>326</v>
      </c>
      <c r="D14" s="379">
        <f>IF(SUM(E14:J14)=0,"-",SUM(E14:J14))</f>
        <v>4352</v>
      </c>
      <c r="E14" s="236" t="s">
        <v>335</v>
      </c>
      <c r="F14" s="236" t="s">
        <v>335</v>
      </c>
      <c r="G14" s="236" t="s">
        <v>335</v>
      </c>
      <c r="H14" s="232">
        <v>1269</v>
      </c>
      <c r="I14" s="232">
        <v>1538</v>
      </c>
      <c r="J14" s="233">
        <v>1545</v>
      </c>
    </row>
    <row r="15" spans="1:10" ht="15" customHeight="1">
      <c r="A15" s="555"/>
      <c r="B15" s="417" t="s">
        <v>381</v>
      </c>
      <c r="C15" s="418">
        <v>900</v>
      </c>
      <c r="D15" s="379">
        <f>IF(SUM(E15:J15)=0,"-",SUM(E15:J15))</f>
        <v>8165</v>
      </c>
      <c r="E15" s="419">
        <v>138</v>
      </c>
      <c r="F15" s="419">
        <v>807</v>
      </c>
      <c r="G15" s="419">
        <v>954</v>
      </c>
      <c r="H15" s="418">
        <v>1641</v>
      </c>
      <c r="I15" s="418">
        <v>2327</v>
      </c>
      <c r="J15" s="420">
        <v>2298</v>
      </c>
    </row>
    <row r="16" spans="1:10" ht="15" customHeight="1">
      <c r="A16" s="557"/>
      <c r="B16" s="234" t="s">
        <v>382</v>
      </c>
      <c r="C16" s="426">
        <v>30</v>
      </c>
      <c r="D16" s="379">
        <f>IF(SUM(E16:J16)=0,"-",SUM(E16:J16))</f>
        <v>250</v>
      </c>
      <c r="E16" s="426">
        <v>6</v>
      </c>
      <c r="F16" s="426">
        <v>16</v>
      </c>
      <c r="G16" s="426">
        <v>15</v>
      </c>
      <c r="H16" s="426">
        <v>70</v>
      </c>
      <c r="I16" s="426">
        <v>73</v>
      </c>
      <c r="J16" s="428">
        <v>70</v>
      </c>
    </row>
    <row r="17" spans="1:10" ht="15" customHeight="1">
      <c r="A17" s="554" t="s">
        <v>51</v>
      </c>
      <c r="B17" s="231" t="s">
        <v>384</v>
      </c>
      <c r="C17" s="232">
        <v>232</v>
      </c>
      <c r="D17" s="378">
        <f>IF(SUM(E17:J17)=0,"-",SUM(E17:J17))</f>
        <v>3313</v>
      </c>
      <c r="E17" s="236" t="s">
        <v>335</v>
      </c>
      <c r="F17" s="236" t="s">
        <v>335</v>
      </c>
      <c r="G17" s="236" t="s">
        <v>335</v>
      </c>
      <c r="H17" s="232">
        <v>1059</v>
      </c>
      <c r="I17" s="232">
        <v>1118</v>
      </c>
      <c r="J17" s="233">
        <v>1136</v>
      </c>
    </row>
    <row r="18" spans="1:10" ht="15" customHeight="1">
      <c r="A18" s="555"/>
      <c r="B18" s="417" t="s">
        <v>385</v>
      </c>
      <c r="C18" s="418">
        <v>495</v>
      </c>
      <c r="D18" s="379">
        <f>IF(SUM(E18:J18)=0,"-",SUM(E18:J18))</f>
        <v>3740</v>
      </c>
      <c r="E18" s="419">
        <v>98</v>
      </c>
      <c r="F18" s="419">
        <v>438</v>
      </c>
      <c r="G18" s="419">
        <v>573</v>
      </c>
      <c r="H18" s="418">
        <v>841</v>
      </c>
      <c r="I18" s="418">
        <v>882</v>
      </c>
      <c r="J18" s="420">
        <v>908</v>
      </c>
    </row>
    <row r="19" spans="1:10" ht="15" customHeight="1">
      <c r="A19" s="557"/>
      <c r="B19" s="234" t="s">
        <v>379</v>
      </c>
      <c r="C19" s="426" t="s">
        <v>379</v>
      </c>
      <c r="D19" s="427" t="s">
        <v>335</v>
      </c>
      <c r="E19" s="426" t="s">
        <v>379</v>
      </c>
      <c r="F19" s="426" t="s">
        <v>379</v>
      </c>
      <c r="G19" s="426" t="s">
        <v>379</v>
      </c>
      <c r="H19" s="426" t="s">
        <v>379</v>
      </c>
      <c r="I19" s="426" t="s">
        <v>379</v>
      </c>
      <c r="J19" s="428" t="s">
        <v>379</v>
      </c>
    </row>
    <row r="20" spans="1:12" ht="15" customHeight="1">
      <c r="A20" s="554" t="s">
        <v>59</v>
      </c>
      <c r="B20" s="231" t="s">
        <v>391</v>
      </c>
      <c r="C20" s="232">
        <v>68</v>
      </c>
      <c r="D20" s="379">
        <f>IF(SUM(E20:J20)=0,"-",SUM(E20:J20))</f>
        <v>1071</v>
      </c>
      <c r="E20" s="236" t="s">
        <v>335</v>
      </c>
      <c r="F20" s="236" t="s">
        <v>335</v>
      </c>
      <c r="G20" s="236" t="s">
        <v>335</v>
      </c>
      <c r="H20" s="238">
        <v>358</v>
      </c>
      <c r="I20" s="238">
        <v>369</v>
      </c>
      <c r="J20" s="239">
        <v>344</v>
      </c>
      <c r="L20" s="29"/>
    </row>
    <row r="21" spans="1:12" ht="15" customHeight="1">
      <c r="A21" s="555"/>
      <c r="B21" s="421" t="s">
        <v>392</v>
      </c>
      <c r="C21" s="418">
        <v>521</v>
      </c>
      <c r="D21" s="379">
        <f>IF(SUM(E21:J21)=0,"-",SUM(E21:J21))</f>
        <v>4680</v>
      </c>
      <c r="E21" s="422">
        <v>51</v>
      </c>
      <c r="F21" s="422">
        <v>286</v>
      </c>
      <c r="G21" s="422">
        <v>449</v>
      </c>
      <c r="H21" s="447">
        <v>1237</v>
      </c>
      <c r="I21" s="447">
        <v>1313</v>
      </c>
      <c r="J21" s="448">
        <v>1344</v>
      </c>
      <c r="L21" s="29"/>
    </row>
    <row r="22" spans="1:12" ht="15" customHeight="1">
      <c r="A22" s="557"/>
      <c r="B22" s="237" t="s">
        <v>389</v>
      </c>
      <c r="C22" s="426" t="s">
        <v>389</v>
      </c>
      <c r="D22" s="427" t="s">
        <v>389</v>
      </c>
      <c r="E22" s="426" t="s">
        <v>389</v>
      </c>
      <c r="F22" s="426" t="s">
        <v>389</v>
      </c>
      <c r="G22" s="426" t="s">
        <v>389</v>
      </c>
      <c r="H22" s="426" t="s">
        <v>389</v>
      </c>
      <c r="I22" s="426" t="s">
        <v>389</v>
      </c>
      <c r="J22" s="428" t="s">
        <v>389</v>
      </c>
      <c r="L22" s="30"/>
    </row>
    <row r="23" spans="1:10" ht="15" customHeight="1">
      <c r="A23" s="554" t="s">
        <v>56</v>
      </c>
      <c r="B23" s="231" t="s">
        <v>365</v>
      </c>
      <c r="C23" s="232">
        <v>61</v>
      </c>
      <c r="D23" s="378">
        <f>IF(SUM(E23:J23)=0,"-",SUM(E23:J23))</f>
        <v>916</v>
      </c>
      <c r="E23" s="236" t="s">
        <v>358</v>
      </c>
      <c r="F23" s="236" t="s">
        <v>360</v>
      </c>
      <c r="G23" s="236" t="s">
        <v>360</v>
      </c>
      <c r="H23" s="232">
        <v>314</v>
      </c>
      <c r="I23" s="232">
        <v>292</v>
      </c>
      <c r="J23" s="233">
        <v>310</v>
      </c>
    </row>
    <row r="24" spans="1:10" ht="15" customHeight="1">
      <c r="A24" s="555"/>
      <c r="B24" s="417" t="s">
        <v>366</v>
      </c>
      <c r="C24" s="418">
        <v>157</v>
      </c>
      <c r="D24" s="379">
        <f>IF(SUM(E24:J24)=0,"-",SUM(E24:J24))</f>
        <v>1675</v>
      </c>
      <c r="E24" s="418">
        <v>25</v>
      </c>
      <c r="F24" s="418">
        <v>191</v>
      </c>
      <c r="G24" s="418">
        <v>251</v>
      </c>
      <c r="H24" s="418">
        <v>378</v>
      </c>
      <c r="I24" s="418">
        <v>436</v>
      </c>
      <c r="J24" s="420">
        <v>394</v>
      </c>
    </row>
    <row r="25" spans="1:10" ht="15" customHeight="1">
      <c r="A25" s="557"/>
      <c r="B25" s="234" t="s">
        <v>379</v>
      </c>
      <c r="C25" s="426" t="s">
        <v>379</v>
      </c>
      <c r="D25" s="427" t="s">
        <v>335</v>
      </c>
      <c r="E25" s="426" t="s">
        <v>379</v>
      </c>
      <c r="F25" s="426" t="s">
        <v>379</v>
      </c>
      <c r="G25" s="426" t="s">
        <v>379</v>
      </c>
      <c r="H25" s="426" t="s">
        <v>379</v>
      </c>
      <c r="I25" s="426" t="s">
        <v>379</v>
      </c>
      <c r="J25" s="428" t="s">
        <v>379</v>
      </c>
    </row>
    <row r="26" spans="1:10" ht="15" customHeight="1">
      <c r="A26" s="554" t="s">
        <v>55</v>
      </c>
      <c r="B26" s="231" t="s">
        <v>393</v>
      </c>
      <c r="C26" s="232">
        <v>42</v>
      </c>
      <c r="D26" s="450">
        <v>720</v>
      </c>
      <c r="E26" s="236" t="s">
        <v>394</v>
      </c>
      <c r="F26" s="236" t="s">
        <v>394</v>
      </c>
      <c r="G26" s="236" t="s">
        <v>394</v>
      </c>
      <c r="H26" s="451">
        <v>222</v>
      </c>
      <c r="I26" s="232">
        <v>224</v>
      </c>
      <c r="J26" s="233">
        <v>274</v>
      </c>
    </row>
    <row r="27" spans="1:10" ht="15" customHeight="1">
      <c r="A27" s="555"/>
      <c r="B27" s="417" t="s">
        <v>395</v>
      </c>
      <c r="C27" s="418">
        <v>161</v>
      </c>
      <c r="D27" s="452">
        <v>1019</v>
      </c>
      <c r="E27" s="419">
        <v>33</v>
      </c>
      <c r="F27" s="419">
        <v>125</v>
      </c>
      <c r="G27" s="419">
        <v>171</v>
      </c>
      <c r="H27" s="453">
        <v>221</v>
      </c>
      <c r="I27" s="418">
        <v>222</v>
      </c>
      <c r="J27" s="420">
        <v>247</v>
      </c>
    </row>
    <row r="28" spans="1:10" ht="15" customHeight="1">
      <c r="A28" s="557"/>
      <c r="B28" s="234" t="s">
        <v>396</v>
      </c>
      <c r="C28" s="426">
        <v>22</v>
      </c>
      <c r="D28" s="454">
        <v>144</v>
      </c>
      <c r="E28" s="426">
        <v>9</v>
      </c>
      <c r="F28" s="426">
        <v>15</v>
      </c>
      <c r="G28" s="426">
        <v>20</v>
      </c>
      <c r="H28" s="455">
        <v>35</v>
      </c>
      <c r="I28" s="426">
        <v>32</v>
      </c>
      <c r="J28" s="428">
        <v>33</v>
      </c>
    </row>
    <row r="29" spans="1:10" ht="15" customHeight="1">
      <c r="A29" s="554" t="s">
        <v>161</v>
      </c>
      <c r="B29" s="231" t="s">
        <v>369</v>
      </c>
      <c r="C29" s="232">
        <v>94</v>
      </c>
      <c r="D29" s="379">
        <f>IF(SUM(E29:J29)=0,"-",SUM(E29:J29))</f>
        <v>1573</v>
      </c>
      <c r="E29" s="236" t="s">
        <v>358</v>
      </c>
      <c r="F29" s="236" t="s">
        <v>360</v>
      </c>
      <c r="G29" s="236" t="s">
        <v>360</v>
      </c>
      <c r="H29" s="240">
        <v>479</v>
      </c>
      <c r="I29" s="240">
        <v>576</v>
      </c>
      <c r="J29" s="241">
        <v>518</v>
      </c>
    </row>
    <row r="30" spans="1:10" ht="15" customHeight="1">
      <c r="A30" s="555"/>
      <c r="B30" s="417" t="s">
        <v>370</v>
      </c>
      <c r="C30" s="423">
        <v>116</v>
      </c>
      <c r="D30" s="379">
        <f>IF(SUM(E30:J30)=0,"-",SUM(E30:J30))</f>
        <v>1084</v>
      </c>
      <c r="E30" s="245">
        <v>16</v>
      </c>
      <c r="F30" s="245">
        <v>97</v>
      </c>
      <c r="G30" s="245">
        <v>107</v>
      </c>
      <c r="H30" s="245">
        <v>299</v>
      </c>
      <c r="I30" s="245">
        <v>263</v>
      </c>
      <c r="J30" s="246">
        <v>302</v>
      </c>
    </row>
    <row r="31" spans="1:10" ht="15" customHeight="1">
      <c r="A31" s="556"/>
      <c r="B31" s="234" t="s">
        <v>379</v>
      </c>
      <c r="C31" s="426" t="s">
        <v>379</v>
      </c>
      <c r="D31" s="427" t="s">
        <v>335</v>
      </c>
      <c r="E31" s="426" t="s">
        <v>379</v>
      </c>
      <c r="F31" s="426" t="s">
        <v>379</v>
      </c>
      <c r="G31" s="426" t="s">
        <v>379</v>
      </c>
      <c r="H31" s="426" t="s">
        <v>379</v>
      </c>
      <c r="I31" s="426" t="s">
        <v>379</v>
      </c>
      <c r="J31" s="428" t="s">
        <v>379</v>
      </c>
    </row>
    <row r="32" spans="1:10" ht="15" customHeight="1">
      <c r="A32" s="554" t="s">
        <v>54</v>
      </c>
      <c r="B32" s="231" t="s">
        <v>359</v>
      </c>
      <c r="C32" s="232">
        <v>36</v>
      </c>
      <c r="D32" s="378">
        <f>IF(SUM(E32:J32)=0,"-",SUM(E32:J32))</f>
        <v>794</v>
      </c>
      <c r="E32" s="236" t="s">
        <v>358</v>
      </c>
      <c r="F32" s="236" t="s">
        <v>360</v>
      </c>
      <c r="G32" s="236" t="s">
        <v>360</v>
      </c>
      <c r="H32" s="232">
        <v>274</v>
      </c>
      <c r="I32" s="232">
        <v>270</v>
      </c>
      <c r="J32" s="233">
        <v>250</v>
      </c>
    </row>
    <row r="33" spans="1:14" ht="15" customHeight="1">
      <c r="A33" s="555"/>
      <c r="B33" s="417" t="s">
        <v>362</v>
      </c>
      <c r="C33" s="424">
        <v>157</v>
      </c>
      <c r="D33" s="379">
        <f>IF(SUM(E33:J33)=0,"-",SUM(E33:J33))</f>
        <v>1104</v>
      </c>
      <c r="E33" s="424">
        <v>15</v>
      </c>
      <c r="F33" s="424">
        <v>92</v>
      </c>
      <c r="G33" s="424">
        <v>121</v>
      </c>
      <c r="H33" s="424">
        <v>282</v>
      </c>
      <c r="I33" s="424">
        <v>319</v>
      </c>
      <c r="J33" s="425">
        <v>275</v>
      </c>
      <c r="K33" s="481"/>
      <c r="L33" s="480"/>
      <c r="M33" s="480"/>
      <c r="N33" s="480"/>
    </row>
    <row r="34" spans="1:10" ht="15" customHeight="1" thickBot="1">
      <c r="A34" s="562"/>
      <c r="B34" s="242" t="s">
        <v>379</v>
      </c>
      <c r="C34" s="429" t="s">
        <v>379</v>
      </c>
      <c r="D34" s="430" t="s">
        <v>335</v>
      </c>
      <c r="E34" s="429" t="s">
        <v>379</v>
      </c>
      <c r="F34" s="429" t="s">
        <v>379</v>
      </c>
      <c r="G34" s="429" t="s">
        <v>379</v>
      </c>
      <c r="H34" s="429" t="s">
        <v>379</v>
      </c>
      <c r="I34" s="429" t="s">
        <v>379</v>
      </c>
      <c r="J34" s="431" t="s">
        <v>379</v>
      </c>
    </row>
    <row r="35" ht="12.75">
      <c r="A35" s="20" t="s">
        <v>378</v>
      </c>
    </row>
    <row r="36" ht="12.75">
      <c r="A36" s="20" t="s">
        <v>409</v>
      </c>
    </row>
    <row r="37" ht="12.75">
      <c r="A37" s="20" t="s">
        <v>410</v>
      </c>
    </row>
    <row r="38" ht="12.75">
      <c r="A38" s="20" t="s">
        <v>163</v>
      </c>
    </row>
    <row r="39" spans="1:10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</row>
  </sheetData>
  <sheetProtection/>
  <mergeCells count="14">
    <mergeCell ref="D3:J3"/>
    <mergeCell ref="A3:A4"/>
    <mergeCell ref="A32:A34"/>
    <mergeCell ref="A5:A7"/>
    <mergeCell ref="A8:A10"/>
    <mergeCell ref="A11:A13"/>
    <mergeCell ref="A17:A19"/>
    <mergeCell ref="A14:A16"/>
    <mergeCell ref="A29:A31"/>
    <mergeCell ref="A20:A22"/>
    <mergeCell ref="A23:A25"/>
    <mergeCell ref="A26:A28"/>
    <mergeCell ref="B3:B4"/>
    <mergeCell ref="C3:C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J20"/>
  <sheetViews>
    <sheetView view="pageBreakPreview" zoomScaleSheetLayoutView="100" zoomScalePageLayoutView="0" workbookViewId="0" topLeftCell="B1">
      <selection activeCell="H11" sqref="H11"/>
    </sheetView>
  </sheetViews>
  <sheetFormatPr defaultColWidth="8.796875" defaultRowHeight="12.75"/>
  <cols>
    <col min="1" max="1" width="10.69921875" style="20" customWidth="1"/>
    <col min="2" max="10" width="8.69921875" style="20" customWidth="1"/>
    <col min="11" max="16384" width="9.09765625" style="20" customWidth="1"/>
  </cols>
  <sheetData>
    <row r="1" spans="1:10" ht="15" thickBot="1">
      <c r="A1" s="103" t="s">
        <v>133</v>
      </c>
      <c r="B1" s="79"/>
      <c r="C1" s="79"/>
      <c r="D1" s="79"/>
      <c r="E1" s="79"/>
      <c r="F1" s="79"/>
      <c r="G1" s="79"/>
      <c r="H1" s="79"/>
      <c r="I1" s="79"/>
      <c r="J1" s="272" t="s">
        <v>351</v>
      </c>
    </row>
    <row r="2" spans="1:10" s="21" customFormat="1" ht="15" customHeight="1">
      <c r="A2" s="502"/>
      <c r="B2" s="499" t="s">
        <v>141</v>
      </c>
      <c r="C2" s="499"/>
      <c r="D2" s="499"/>
      <c r="E2" s="499" t="s">
        <v>142</v>
      </c>
      <c r="F2" s="499"/>
      <c r="G2" s="499"/>
      <c r="H2" s="499" t="s">
        <v>127</v>
      </c>
      <c r="I2" s="500"/>
      <c r="J2" s="500"/>
    </row>
    <row r="3" spans="1:10" s="21" customFormat="1" ht="15" customHeight="1">
      <c r="A3" s="503"/>
      <c r="B3" s="80" t="s">
        <v>128</v>
      </c>
      <c r="C3" s="80" t="s">
        <v>134</v>
      </c>
      <c r="D3" s="80" t="s">
        <v>129</v>
      </c>
      <c r="E3" s="80" t="s">
        <v>128</v>
      </c>
      <c r="F3" s="80" t="s">
        <v>134</v>
      </c>
      <c r="G3" s="80" t="s">
        <v>130</v>
      </c>
      <c r="H3" s="80" t="s">
        <v>128</v>
      </c>
      <c r="I3" s="83" t="s">
        <v>134</v>
      </c>
      <c r="J3" s="83" t="s">
        <v>130</v>
      </c>
    </row>
    <row r="4" spans="1:10" ht="15" customHeight="1">
      <c r="A4" s="64" t="s">
        <v>52</v>
      </c>
      <c r="B4" s="243">
        <v>48</v>
      </c>
      <c r="C4" s="243">
        <v>1180</v>
      </c>
      <c r="D4" s="243">
        <v>22301</v>
      </c>
      <c r="E4" s="243">
        <v>23</v>
      </c>
      <c r="F4" s="243">
        <v>738</v>
      </c>
      <c r="G4" s="243">
        <v>11652</v>
      </c>
      <c r="H4" s="243">
        <v>11</v>
      </c>
      <c r="I4" s="244">
        <v>712</v>
      </c>
      <c r="J4" s="244">
        <v>11530</v>
      </c>
    </row>
    <row r="5" spans="1:10" ht="15" customHeight="1">
      <c r="A5" s="65" t="s">
        <v>57</v>
      </c>
      <c r="B5" s="245">
        <v>7</v>
      </c>
      <c r="C5" s="245">
        <v>238</v>
      </c>
      <c r="D5" s="245">
        <v>4303</v>
      </c>
      <c r="E5" s="245">
        <v>5</v>
      </c>
      <c r="F5" s="245">
        <v>144</v>
      </c>
      <c r="G5" s="245">
        <v>2234</v>
      </c>
      <c r="H5" s="245">
        <v>2</v>
      </c>
      <c r="I5" s="246">
        <v>120</v>
      </c>
      <c r="J5" s="246">
        <v>1747</v>
      </c>
    </row>
    <row r="6" spans="1:10" ht="15" customHeight="1">
      <c r="A6" s="63" t="s">
        <v>58</v>
      </c>
      <c r="B6" s="245">
        <v>15</v>
      </c>
      <c r="C6" s="245">
        <v>426</v>
      </c>
      <c r="D6" s="245">
        <v>8335</v>
      </c>
      <c r="E6" s="245">
        <v>6</v>
      </c>
      <c r="F6" s="245">
        <v>249</v>
      </c>
      <c r="G6" s="245">
        <v>4339</v>
      </c>
      <c r="H6" s="245">
        <v>5</v>
      </c>
      <c r="I6" s="246">
        <v>335</v>
      </c>
      <c r="J6" s="246">
        <v>5167</v>
      </c>
    </row>
    <row r="7" spans="1:10" ht="15" customHeight="1">
      <c r="A7" s="65" t="s">
        <v>68</v>
      </c>
      <c r="B7" s="247">
        <v>75</v>
      </c>
      <c r="C7" s="247">
        <v>1526</v>
      </c>
      <c r="D7" s="247">
        <v>24721</v>
      </c>
      <c r="E7" s="247">
        <v>28</v>
      </c>
      <c r="F7" s="247">
        <v>830</v>
      </c>
      <c r="G7" s="247">
        <v>12549</v>
      </c>
      <c r="H7" s="247">
        <v>15</v>
      </c>
      <c r="I7" s="248">
        <v>711</v>
      </c>
      <c r="J7" s="248">
        <v>10981</v>
      </c>
    </row>
    <row r="8" spans="1:10" ht="15" customHeight="1">
      <c r="A8" s="65" t="s">
        <v>51</v>
      </c>
      <c r="B8" s="245">
        <v>21</v>
      </c>
      <c r="C8" s="245">
        <v>621</v>
      </c>
      <c r="D8" s="245">
        <v>11558</v>
      </c>
      <c r="E8" s="245">
        <v>8</v>
      </c>
      <c r="F8" s="245">
        <v>348</v>
      </c>
      <c r="G8" s="245">
        <v>5860</v>
      </c>
      <c r="H8" s="245">
        <v>5</v>
      </c>
      <c r="I8" s="246">
        <v>364</v>
      </c>
      <c r="J8" s="246">
        <v>5416</v>
      </c>
    </row>
    <row r="9" spans="1:10" ht="15" customHeight="1">
      <c r="A9" s="65" t="s">
        <v>59</v>
      </c>
      <c r="B9" s="245">
        <v>26</v>
      </c>
      <c r="C9" s="245">
        <v>596</v>
      </c>
      <c r="D9" s="245">
        <v>9894</v>
      </c>
      <c r="E9" s="245">
        <v>10</v>
      </c>
      <c r="F9" s="245">
        <v>321</v>
      </c>
      <c r="G9" s="245">
        <v>5010</v>
      </c>
      <c r="H9" s="245">
        <v>5</v>
      </c>
      <c r="I9" s="246">
        <v>276</v>
      </c>
      <c r="J9" s="246">
        <v>4235</v>
      </c>
    </row>
    <row r="10" spans="1:10" ht="15" customHeight="1">
      <c r="A10" s="65" t="s">
        <v>56</v>
      </c>
      <c r="B10" s="245">
        <v>7</v>
      </c>
      <c r="C10" s="245">
        <v>244</v>
      </c>
      <c r="D10" s="245">
        <v>3962</v>
      </c>
      <c r="E10" s="245">
        <v>3</v>
      </c>
      <c r="F10" s="245">
        <v>158</v>
      </c>
      <c r="G10" s="245">
        <v>2045</v>
      </c>
      <c r="H10" s="245">
        <v>2</v>
      </c>
      <c r="I10" s="246">
        <v>161</v>
      </c>
      <c r="J10" s="246">
        <v>2109</v>
      </c>
    </row>
    <row r="11" spans="1:10" ht="15" customHeight="1">
      <c r="A11" s="65" t="s">
        <v>55</v>
      </c>
      <c r="B11" s="245">
        <v>5</v>
      </c>
      <c r="C11" s="245">
        <v>145</v>
      </c>
      <c r="D11" s="245">
        <v>3032</v>
      </c>
      <c r="E11" s="245">
        <v>2</v>
      </c>
      <c r="F11" s="245">
        <v>85</v>
      </c>
      <c r="G11" s="245">
        <v>1527</v>
      </c>
      <c r="H11" s="245">
        <v>1</v>
      </c>
      <c r="I11" s="246">
        <v>58</v>
      </c>
      <c r="J11" s="246">
        <v>696</v>
      </c>
    </row>
    <row r="12" spans="1:10" ht="15" customHeight="1">
      <c r="A12" s="65" t="s">
        <v>161</v>
      </c>
      <c r="B12" s="245">
        <v>8</v>
      </c>
      <c r="C12" s="245">
        <v>228</v>
      </c>
      <c r="D12" s="245">
        <v>4152</v>
      </c>
      <c r="E12" s="245">
        <v>4</v>
      </c>
      <c r="F12" s="245">
        <v>141</v>
      </c>
      <c r="G12" s="245">
        <v>2272</v>
      </c>
      <c r="H12" s="245">
        <v>1</v>
      </c>
      <c r="I12" s="246">
        <v>93</v>
      </c>
      <c r="J12" s="246">
        <v>949</v>
      </c>
    </row>
    <row r="13" spans="1:10" ht="15" customHeight="1" thickBot="1">
      <c r="A13" s="66" t="s">
        <v>54</v>
      </c>
      <c r="B13" s="249">
        <v>6</v>
      </c>
      <c r="C13" s="249">
        <v>152</v>
      </c>
      <c r="D13" s="249">
        <v>2690</v>
      </c>
      <c r="E13" s="249">
        <v>3</v>
      </c>
      <c r="F13" s="249">
        <v>77</v>
      </c>
      <c r="G13" s="249">
        <v>1251</v>
      </c>
      <c r="H13" s="249">
        <v>1</v>
      </c>
      <c r="I13" s="250">
        <v>49</v>
      </c>
      <c r="J13" s="250">
        <v>705</v>
      </c>
    </row>
    <row r="14" spans="1:10" ht="12.75">
      <c r="A14" s="133" t="s">
        <v>160</v>
      </c>
      <c r="D14" s="53"/>
      <c r="E14" s="53"/>
      <c r="F14" s="53"/>
      <c r="G14" s="53"/>
      <c r="H14" s="54"/>
      <c r="I14" s="54"/>
      <c r="J14" s="54"/>
    </row>
    <row r="20" spans="5:6" ht="12.75">
      <c r="E20" s="31"/>
      <c r="F20" s="31"/>
    </row>
  </sheetData>
  <sheetProtection/>
  <mergeCells count="4"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view="pageBreakPreview" zoomScale="75" zoomScaleSheetLayoutView="75" zoomScalePageLayoutView="0" workbookViewId="0" topLeftCell="A7">
      <selection activeCell="F14" sqref="F14"/>
    </sheetView>
  </sheetViews>
  <sheetFormatPr defaultColWidth="8.796875" defaultRowHeight="19.5" customHeight="1"/>
  <cols>
    <col min="1" max="1" width="26.09765625" style="17" customWidth="1"/>
    <col min="2" max="11" width="14.296875" style="17" customWidth="1"/>
    <col min="12" max="16384" width="9.09765625" style="17" customWidth="1"/>
  </cols>
  <sheetData>
    <row r="1" s="32" customFormat="1" ht="21.75" customHeight="1">
      <c r="A1" s="112" t="s">
        <v>352</v>
      </c>
    </row>
    <row r="2" spans="1:11" s="107" customFormat="1" ht="21.75" customHeight="1" thickBot="1">
      <c r="A2" s="113" t="s">
        <v>131</v>
      </c>
      <c r="K2" s="101" t="s">
        <v>53</v>
      </c>
    </row>
    <row r="3" spans="1:11" s="32" customFormat="1" ht="21.75" customHeight="1">
      <c r="A3" s="108"/>
      <c r="B3" s="86" t="s">
        <v>52</v>
      </c>
      <c r="C3" s="86" t="s">
        <v>57</v>
      </c>
      <c r="D3" s="86" t="s">
        <v>174</v>
      </c>
      <c r="E3" s="86" t="s">
        <v>68</v>
      </c>
      <c r="F3" s="87" t="s">
        <v>51</v>
      </c>
      <c r="G3" s="88" t="s">
        <v>230</v>
      </c>
      <c r="H3" s="88" t="s">
        <v>177</v>
      </c>
      <c r="I3" s="86" t="s">
        <v>178</v>
      </c>
      <c r="J3" s="87" t="s">
        <v>179</v>
      </c>
      <c r="K3" s="87" t="s">
        <v>180</v>
      </c>
    </row>
    <row r="4" spans="1:11" ht="21.75" customHeight="1">
      <c r="A4" s="122" t="s">
        <v>45</v>
      </c>
      <c r="B4" s="251">
        <v>66590377</v>
      </c>
      <c r="C4" s="252">
        <v>18369111</v>
      </c>
      <c r="D4" s="252">
        <v>37419218</v>
      </c>
      <c r="E4" s="252">
        <v>119500666</v>
      </c>
      <c r="F4" s="253">
        <v>39190640</v>
      </c>
      <c r="G4" s="254">
        <v>30535991</v>
      </c>
      <c r="H4" s="254">
        <v>11704398</v>
      </c>
      <c r="I4" s="252">
        <v>8749318</v>
      </c>
      <c r="J4" s="253">
        <v>17246299</v>
      </c>
      <c r="K4" s="338">
        <v>9299881</v>
      </c>
    </row>
    <row r="5" spans="1:11" ht="21.75" customHeight="1">
      <c r="A5" s="57" t="s">
        <v>17</v>
      </c>
      <c r="B5" s="251">
        <v>862938</v>
      </c>
      <c r="C5" s="251">
        <v>229106</v>
      </c>
      <c r="D5" s="251">
        <v>379328</v>
      </c>
      <c r="E5" s="251">
        <v>1139797</v>
      </c>
      <c r="F5" s="255">
        <v>484035</v>
      </c>
      <c r="G5" s="256">
        <v>578707</v>
      </c>
      <c r="H5" s="256">
        <v>143684</v>
      </c>
      <c r="I5" s="251">
        <v>101040</v>
      </c>
      <c r="J5" s="255">
        <v>145082</v>
      </c>
      <c r="K5" s="337">
        <v>127355</v>
      </c>
    </row>
    <row r="6" spans="1:11" ht="21.75" customHeight="1">
      <c r="A6" s="57" t="s">
        <v>18</v>
      </c>
      <c r="B6" s="251">
        <v>170755</v>
      </c>
      <c r="C6" s="251">
        <v>31258</v>
      </c>
      <c r="D6" s="251">
        <v>76032</v>
      </c>
      <c r="E6" s="251">
        <v>206235</v>
      </c>
      <c r="F6" s="255">
        <v>86427</v>
      </c>
      <c r="G6" s="256">
        <v>71450</v>
      </c>
      <c r="H6" s="256">
        <v>32797</v>
      </c>
      <c r="I6" s="251">
        <v>18376</v>
      </c>
      <c r="J6" s="255">
        <v>30101</v>
      </c>
      <c r="K6" s="337">
        <v>15705</v>
      </c>
    </row>
    <row r="7" spans="1:11" ht="21.75" customHeight="1">
      <c r="A7" s="57" t="s">
        <v>72</v>
      </c>
      <c r="B7" s="251">
        <v>536142</v>
      </c>
      <c r="C7" s="251">
        <v>98503</v>
      </c>
      <c r="D7" s="251">
        <v>239599</v>
      </c>
      <c r="E7" s="251">
        <v>646629</v>
      </c>
      <c r="F7" s="255">
        <v>272533</v>
      </c>
      <c r="G7" s="256">
        <v>225292</v>
      </c>
      <c r="H7" s="256">
        <v>103326</v>
      </c>
      <c r="I7" s="251">
        <v>58016</v>
      </c>
      <c r="J7" s="255">
        <v>94818</v>
      </c>
      <c r="K7" s="337">
        <v>49494</v>
      </c>
    </row>
    <row r="8" spans="1:11" ht="21.75" customHeight="1">
      <c r="A8" s="57" t="s">
        <v>136</v>
      </c>
      <c r="B8" s="251">
        <v>347271</v>
      </c>
      <c r="C8" s="251">
        <v>64017</v>
      </c>
      <c r="D8" s="251">
        <v>155717</v>
      </c>
      <c r="E8" s="251">
        <v>418290</v>
      </c>
      <c r="F8" s="255">
        <v>177225</v>
      </c>
      <c r="G8" s="256">
        <v>146495</v>
      </c>
      <c r="H8" s="256">
        <v>67135</v>
      </c>
      <c r="I8" s="251">
        <v>37768</v>
      </c>
      <c r="J8" s="255">
        <v>61597</v>
      </c>
      <c r="K8" s="337">
        <v>32166</v>
      </c>
    </row>
    <row r="9" spans="1:11" ht="21.75" customHeight="1">
      <c r="A9" s="57" t="s">
        <v>137</v>
      </c>
      <c r="B9" s="251">
        <v>4417847</v>
      </c>
      <c r="C9" s="251">
        <v>908982</v>
      </c>
      <c r="D9" s="251">
        <v>2208379</v>
      </c>
      <c r="E9" s="251">
        <v>5624907</v>
      </c>
      <c r="F9" s="255">
        <v>2330041</v>
      </c>
      <c r="G9" s="256">
        <v>2017892</v>
      </c>
      <c r="H9" s="256">
        <v>745852</v>
      </c>
      <c r="I9" s="251">
        <v>522778</v>
      </c>
      <c r="J9" s="255">
        <v>791282</v>
      </c>
      <c r="K9" s="337">
        <v>475667</v>
      </c>
    </row>
    <row r="10" spans="1:11" ht="21.75" customHeight="1">
      <c r="A10" s="57" t="s">
        <v>19</v>
      </c>
      <c r="B10" s="251">
        <v>101077</v>
      </c>
      <c r="C10" s="383" t="s">
        <v>361</v>
      </c>
      <c r="D10" s="383" t="s">
        <v>389</v>
      </c>
      <c r="E10" s="257">
        <v>402272</v>
      </c>
      <c r="F10" s="462" t="s">
        <v>335</v>
      </c>
      <c r="G10" s="256">
        <v>35318</v>
      </c>
      <c r="H10" s="384" t="s">
        <v>335</v>
      </c>
      <c r="I10" s="384" t="s">
        <v>361</v>
      </c>
      <c r="J10" s="255">
        <v>15881</v>
      </c>
      <c r="K10" s="337">
        <v>20884</v>
      </c>
    </row>
    <row r="11" spans="1:11" ht="21.75" customHeight="1">
      <c r="A11" s="57" t="s">
        <v>20</v>
      </c>
      <c r="B11" s="251">
        <v>215819</v>
      </c>
      <c r="C11" s="251">
        <v>45886</v>
      </c>
      <c r="D11" s="251">
        <v>95092</v>
      </c>
      <c r="E11" s="251">
        <v>285121</v>
      </c>
      <c r="F11" s="255">
        <v>121212</v>
      </c>
      <c r="G11" s="256">
        <v>145109</v>
      </c>
      <c r="H11" s="256">
        <v>35972</v>
      </c>
      <c r="I11" s="251">
        <v>23700</v>
      </c>
      <c r="J11" s="255">
        <v>36227</v>
      </c>
      <c r="K11" s="337">
        <v>31937</v>
      </c>
    </row>
    <row r="12" spans="1:11" ht="21.75" customHeight="1">
      <c r="A12" s="57" t="s">
        <v>21</v>
      </c>
      <c r="B12" s="251">
        <v>282897</v>
      </c>
      <c r="C12" s="251">
        <v>41909</v>
      </c>
      <c r="D12" s="251">
        <v>88222</v>
      </c>
      <c r="E12" s="251">
        <v>269007</v>
      </c>
      <c r="F12" s="255">
        <v>116617</v>
      </c>
      <c r="G12" s="256">
        <v>110749</v>
      </c>
      <c r="H12" s="256">
        <v>46003</v>
      </c>
      <c r="I12" s="251">
        <v>40563</v>
      </c>
      <c r="J12" s="255">
        <v>48947</v>
      </c>
      <c r="K12" s="337">
        <v>34345</v>
      </c>
    </row>
    <row r="13" spans="1:11" ht="21.75" customHeight="1">
      <c r="A13" s="57" t="s">
        <v>43</v>
      </c>
      <c r="B13" s="251">
        <v>1446681</v>
      </c>
      <c r="C13" s="251">
        <v>45331</v>
      </c>
      <c r="D13" s="251">
        <v>52291</v>
      </c>
      <c r="E13" s="251">
        <v>7862016</v>
      </c>
      <c r="F13" s="255">
        <v>52076</v>
      </c>
      <c r="G13" s="256">
        <v>3471419</v>
      </c>
      <c r="H13" s="256">
        <v>334557</v>
      </c>
      <c r="I13" s="251">
        <v>229823</v>
      </c>
      <c r="J13" s="255">
        <v>24001</v>
      </c>
      <c r="K13" s="337">
        <v>31340</v>
      </c>
    </row>
    <row r="14" spans="1:11" ht="21.75" customHeight="1">
      <c r="A14" s="57" t="s">
        <v>22</v>
      </c>
      <c r="B14" s="251">
        <v>59425</v>
      </c>
      <c r="C14" s="251">
        <v>11498</v>
      </c>
      <c r="D14" s="251">
        <v>26313</v>
      </c>
      <c r="E14" s="251">
        <v>62817</v>
      </c>
      <c r="F14" s="255">
        <v>31777</v>
      </c>
      <c r="G14" s="256">
        <v>27562</v>
      </c>
      <c r="H14" s="256">
        <v>10858</v>
      </c>
      <c r="I14" s="251">
        <v>6464</v>
      </c>
      <c r="J14" s="255">
        <v>8250</v>
      </c>
      <c r="K14" s="337">
        <v>5044</v>
      </c>
    </row>
    <row r="15" spans="1:11" ht="21.75" customHeight="1">
      <c r="A15" s="57" t="s">
        <v>23</v>
      </c>
      <c r="B15" s="251">
        <v>1836977</v>
      </c>
      <c r="C15" s="251">
        <v>210190</v>
      </c>
      <c r="D15" s="251">
        <v>404001</v>
      </c>
      <c r="E15" s="251">
        <v>493204</v>
      </c>
      <c r="F15" s="255">
        <v>790059</v>
      </c>
      <c r="G15" s="256">
        <v>361426</v>
      </c>
      <c r="H15" s="256">
        <v>365689</v>
      </c>
      <c r="I15" s="251">
        <v>184017</v>
      </c>
      <c r="J15" s="255">
        <v>272952</v>
      </c>
      <c r="K15" s="337">
        <v>212895</v>
      </c>
    </row>
    <row r="16" spans="1:11" ht="21.75" customHeight="1">
      <c r="A16" s="57" t="s">
        <v>24</v>
      </c>
      <c r="B16" s="251">
        <v>1945163</v>
      </c>
      <c r="C16" s="251">
        <v>471156</v>
      </c>
      <c r="D16" s="251">
        <v>1340061</v>
      </c>
      <c r="E16" s="251">
        <v>3311847</v>
      </c>
      <c r="F16" s="255">
        <v>1016101</v>
      </c>
      <c r="G16" s="256">
        <v>1292946</v>
      </c>
      <c r="H16" s="256">
        <v>194939</v>
      </c>
      <c r="I16" s="251">
        <v>184011</v>
      </c>
      <c r="J16" s="255">
        <v>212433</v>
      </c>
      <c r="K16" s="337">
        <v>225070</v>
      </c>
    </row>
    <row r="17" spans="1:11" ht="21.75" customHeight="1">
      <c r="A17" s="57" t="s">
        <v>25</v>
      </c>
      <c r="B17" s="251">
        <v>14496883</v>
      </c>
      <c r="C17" s="251">
        <v>2735978</v>
      </c>
      <c r="D17" s="251">
        <v>4824747</v>
      </c>
      <c r="E17" s="251">
        <v>17993052</v>
      </c>
      <c r="F17" s="255">
        <v>7331752</v>
      </c>
      <c r="G17" s="256">
        <v>5517136</v>
      </c>
      <c r="H17" s="256">
        <v>2997640</v>
      </c>
      <c r="I17" s="251">
        <v>1691603</v>
      </c>
      <c r="J17" s="255">
        <v>2291946</v>
      </c>
      <c r="K17" s="337">
        <v>1035300</v>
      </c>
    </row>
    <row r="18" spans="1:11" ht="21.75" customHeight="1">
      <c r="A18" s="57" t="s">
        <v>44</v>
      </c>
      <c r="B18" s="251">
        <v>6837788</v>
      </c>
      <c r="C18" s="251">
        <v>1385690</v>
      </c>
      <c r="D18" s="251">
        <v>2725654</v>
      </c>
      <c r="E18" s="251">
        <v>9409088</v>
      </c>
      <c r="F18" s="255">
        <v>3362879</v>
      </c>
      <c r="G18" s="256">
        <v>3455976</v>
      </c>
      <c r="H18" s="256">
        <v>1304316</v>
      </c>
      <c r="I18" s="251">
        <v>982542</v>
      </c>
      <c r="J18" s="255">
        <v>1062401</v>
      </c>
      <c r="K18" s="337">
        <v>669439</v>
      </c>
    </row>
    <row r="19" spans="1:11" ht="21.75" customHeight="1">
      <c r="A19" s="57" t="s">
        <v>26</v>
      </c>
      <c r="B19" s="251">
        <v>1265507</v>
      </c>
      <c r="C19" s="251">
        <v>73428</v>
      </c>
      <c r="D19" s="251">
        <v>199365</v>
      </c>
      <c r="E19" s="251">
        <v>2555028</v>
      </c>
      <c r="F19" s="255">
        <v>398657</v>
      </c>
      <c r="G19" s="256">
        <v>117096</v>
      </c>
      <c r="H19" s="256">
        <v>296009</v>
      </c>
      <c r="I19" s="251">
        <v>149253</v>
      </c>
      <c r="J19" s="255">
        <v>234204</v>
      </c>
      <c r="K19" s="337">
        <v>32445</v>
      </c>
    </row>
    <row r="20" spans="1:11" ht="21.75" customHeight="1">
      <c r="A20" s="57" t="s">
        <v>79</v>
      </c>
      <c r="B20" s="251">
        <v>23035</v>
      </c>
      <c r="C20" s="251">
        <v>207271</v>
      </c>
      <c r="D20" s="251">
        <v>70606</v>
      </c>
      <c r="E20" s="251">
        <v>17301</v>
      </c>
      <c r="F20" s="255">
        <v>132551</v>
      </c>
      <c r="G20" s="256">
        <v>19062</v>
      </c>
      <c r="H20" s="256">
        <v>1437</v>
      </c>
      <c r="I20" s="251">
        <v>8305</v>
      </c>
      <c r="J20" s="255">
        <v>520</v>
      </c>
      <c r="K20" s="337">
        <v>2961</v>
      </c>
    </row>
    <row r="21" spans="1:11" ht="21.75" customHeight="1">
      <c r="A21" s="57" t="s">
        <v>27</v>
      </c>
      <c r="B21" s="251">
        <v>4681040</v>
      </c>
      <c r="C21" s="251">
        <v>93334</v>
      </c>
      <c r="D21" s="251">
        <v>462905</v>
      </c>
      <c r="E21" s="251">
        <v>1153755</v>
      </c>
      <c r="F21" s="255">
        <v>1070361</v>
      </c>
      <c r="G21" s="256">
        <v>162292</v>
      </c>
      <c r="H21" s="258">
        <v>336625</v>
      </c>
      <c r="I21" s="251">
        <v>65188</v>
      </c>
      <c r="J21" s="255">
        <v>2616823</v>
      </c>
      <c r="K21" s="337">
        <v>141388</v>
      </c>
    </row>
    <row r="22" spans="1:11" ht="21.75" customHeight="1">
      <c r="A22" s="57" t="s">
        <v>28</v>
      </c>
      <c r="B22" s="251">
        <v>1872583</v>
      </c>
      <c r="C22" s="251">
        <v>1641830</v>
      </c>
      <c r="D22" s="251">
        <v>5609558</v>
      </c>
      <c r="E22" s="251">
        <v>9875704</v>
      </c>
      <c r="F22" s="255">
        <v>3876229</v>
      </c>
      <c r="G22" s="256">
        <v>2567786</v>
      </c>
      <c r="H22" s="256">
        <v>1372747</v>
      </c>
      <c r="I22" s="251">
        <v>906841</v>
      </c>
      <c r="J22" s="255">
        <v>1804902</v>
      </c>
      <c r="K22" s="337">
        <v>745489</v>
      </c>
    </row>
    <row r="23" spans="1:11" ht="21.75" customHeight="1">
      <c r="A23" s="57" t="s">
        <v>29</v>
      </c>
      <c r="B23" s="251">
        <v>4762390</v>
      </c>
      <c r="C23" s="251">
        <v>926371</v>
      </c>
      <c r="D23" s="251">
        <v>2244967</v>
      </c>
      <c r="E23" s="251">
        <v>6384702</v>
      </c>
      <c r="F23" s="255">
        <v>2442356</v>
      </c>
      <c r="G23" s="256">
        <v>2342485</v>
      </c>
      <c r="H23" s="256">
        <v>789405</v>
      </c>
      <c r="I23" s="251">
        <v>346564</v>
      </c>
      <c r="J23" s="255">
        <v>673245</v>
      </c>
      <c r="K23" s="337">
        <v>506495</v>
      </c>
    </row>
    <row r="24" spans="1:11" ht="21.75" customHeight="1" thickBot="1">
      <c r="A24" s="123" t="s">
        <v>46</v>
      </c>
      <c r="B24" s="251">
        <v>3548000</v>
      </c>
      <c r="C24" s="259">
        <v>850400</v>
      </c>
      <c r="D24" s="446" t="s">
        <v>389</v>
      </c>
      <c r="E24" s="259">
        <v>4662900</v>
      </c>
      <c r="F24" s="260">
        <v>1730500</v>
      </c>
      <c r="G24" s="261">
        <v>1485000</v>
      </c>
      <c r="H24" s="261">
        <v>2096000</v>
      </c>
      <c r="I24" s="259">
        <v>335000</v>
      </c>
      <c r="J24" s="260">
        <v>86400</v>
      </c>
      <c r="K24" s="339">
        <v>40000</v>
      </c>
    </row>
    <row r="25" spans="1:11" ht="21.75" customHeight="1" thickBot="1">
      <c r="A25" s="56" t="s">
        <v>47</v>
      </c>
      <c r="B25" s="442">
        <v>116300593</v>
      </c>
      <c r="C25" s="437">
        <f aca="true" t="shared" si="0" ref="C25:I25">SUM(C4:C24)</f>
        <v>28441249</v>
      </c>
      <c r="D25" s="437">
        <f t="shared" si="0"/>
        <v>58622055</v>
      </c>
      <c r="E25" s="438">
        <f t="shared" si="0"/>
        <v>192274338</v>
      </c>
      <c r="F25" s="439">
        <f t="shared" si="0"/>
        <v>65014028</v>
      </c>
      <c r="G25" s="437">
        <f t="shared" si="0"/>
        <v>54687189</v>
      </c>
      <c r="H25" s="440">
        <f t="shared" si="0"/>
        <v>22979389</v>
      </c>
      <c r="I25" s="438">
        <f t="shared" si="0"/>
        <v>14641170</v>
      </c>
      <c r="J25" s="441">
        <f>SUM(J4:J24)</f>
        <v>27758311</v>
      </c>
      <c r="K25" s="439">
        <f>SUM(K4:K24)</f>
        <v>13735300</v>
      </c>
    </row>
    <row r="26" spans="1:11" ht="21.75" customHeight="1">
      <c r="A26" s="33"/>
      <c r="B26" s="159"/>
      <c r="C26" s="67"/>
      <c r="D26" s="67"/>
      <c r="E26" s="67"/>
      <c r="F26" s="67"/>
      <c r="G26" s="159"/>
      <c r="H26" s="159"/>
      <c r="I26" s="159"/>
      <c r="J26" s="159"/>
      <c r="K26" s="67"/>
    </row>
    <row r="27" spans="1:11" s="107" customFormat="1" ht="21.75" customHeight="1" thickBot="1">
      <c r="A27" s="114" t="s">
        <v>132</v>
      </c>
      <c r="B27" s="159"/>
      <c r="C27" s="67"/>
      <c r="D27" s="67"/>
      <c r="E27" s="67"/>
      <c r="F27" s="67"/>
      <c r="G27" s="159"/>
      <c r="H27" s="159"/>
      <c r="I27" s="159"/>
      <c r="J27" s="121"/>
      <c r="K27" s="68" t="s">
        <v>53</v>
      </c>
    </row>
    <row r="28" spans="1:11" ht="21.75" customHeight="1">
      <c r="A28" s="58" t="s">
        <v>30</v>
      </c>
      <c r="B28" s="262">
        <v>669818</v>
      </c>
      <c r="C28" s="262">
        <v>289435</v>
      </c>
      <c r="D28" s="262">
        <v>416719</v>
      </c>
      <c r="E28" s="262">
        <v>875559</v>
      </c>
      <c r="F28" s="263">
        <v>520689</v>
      </c>
      <c r="G28" s="264">
        <v>403333</v>
      </c>
      <c r="H28" s="264">
        <v>275129</v>
      </c>
      <c r="I28" s="262">
        <v>176490</v>
      </c>
      <c r="J28" s="263">
        <v>212182</v>
      </c>
      <c r="K28" s="336">
        <v>154907</v>
      </c>
    </row>
    <row r="29" spans="1:11" ht="21.75" customHeight="1">
      <c r="A29" s="57" t="s">
        <v>31</v>
      </c>
      <c r="B29" s="251">
        <v>12007155</v>
      </c>
      <c r="C29" s="251">
        <v>4316479</v>
      </c>
      <c r="D29" s="251">
        <v>6306515</v>
      </c>
      <c r="E29" s="251">
        <v>32069248</v>
      </c>
      <c r="F29" s="255">
        <v>7380557</v>
      </c>
      <c r="G29" s="256">
        <v>5698205</v>
      </c>
      <c r="H29" s="256">
        <v>2024356</v>
      </c>
      <c r="I29" s="251">
        <v>1773635</v>
      </c>
      <c r="J29" s="255">
        <v>6395242</v>
      </c>
      <c r="K29" s="337">
        <v>1527549</v>
      </c>
    </row>
    <row r="30" spans="1:11" ht="21.75" customHeight="1">
      <c r="A30" s="57" t="s">
        <v>32</v>
      </c>
      <c r="B30" s="251">
        <v>41324197</v>
      </c>
      <c r="C30" s="251">
        <v>8316298</v>
      </c>
      <c r="D30" s="251">
        <v>17522204</v>
      </c>
      <c r="E30" s="251">
        <v>46493656</v>
      </c>
      <c r="F30" s="255">
        <v>21141051</v>
      </c>
      <c r="G30" s="256">
        <v>19409320</v>
      </c>
      <c r="H30" s="256">
        <v>8671898</v>
      </c>
      <c r="I30" s="251">
        <v>5671112</v>
      </c>
      <c r="J30" s="255">
        <v>6687508</v>
      </c>
      <c r="K30" s="337">
        <v>4313517</v>
      </c>
    </row>
    <row r="31" spans="1:11" ht="21.75" customHeight="1">
      <c r="A31" s="57" t="s">
        <v>33</v>
      </c>
      <c r="B31" s="251">
        <v>11727827</v>
      </c>
      <c r="C31" s="251">
        <v>3134444</v>
      </c>
      <c r="D31" s="251">
        <v>4937615</v>
      </c>
      <c r="E31" s="251">
        <v>15512778</v>
      </c>
      <c r="F31" s="255">
        <v>6622142</v>
      </c>
      <c r="G31" s="256">
        <v>5646448</v>
      </c>
      <c r="H31" s="256">
        <v>1772998</v>
      </c>
      <c r="I31" s="251">
        <v>1580430</v>
      </c>
      <c r="J31" s="255">
        <v>2537131</v>
      </c>
      <c r="K31" s="337">
        <v>1159976</v>
      </c>
    </row>
    <row r="32" spans="1:11" ht="21.75" customHeight="1">
      <c r="A32" s="57" t="s">
        <v>34</v>
      </c>
      <c r="B32" s="251">
        <v>161429</v>
      </c>
      <c r="C32" s="251">
        <v>92892</v>
      </c>
      <c r="D32" s="251">
        <v>103178</v>
      </c>
      <c r="E32" s="251">
        <v>339194</v>
      </c>
      <c r="F32" s="255">
        <v>82793</v>
      </c>
      <c r="G32" s="256">
        <v>51085</v>
      </c>
      <c r="H32" s="256">
        <v>6368</v>
      </c>
      <c r="I32" s="251">
        <v>691</v>
      </c>
      <c r="J32" s="265">
        <v>3848</v>
      </c>
      <c r="K32" s="337">
        <v>58317</v>
      </c>
    </row>
    <row r="33" spans="1:11" ht="21.75" customHeight="1">
      <c r="A33" s="57" t="s">
        <v>35</v>
      </c>
      <c r="B33" s="251">
        <v>1453940</v>
      </c>
      <c r="C33" s="251">
        <v>453837</v>
      </c>
      <c r="D33" s="251">
        <v>511889</v>
      </c>
      <c r="E33" s="251">
        <v>2746750</v>
      </c>
      <c r="F33" s="255">
        <v>1359122</v>
      </c>
      <c r="G33" s="256">
        <v>1464521</v>
      </c>
      <c r="H33" s="256">
        <v>97730</v>
      </c>
      <c r="I33" s="251">
        <v>71257</v>
      </c>
      <c r="J33" s="255">
        <v>363832</v>
      </c>
      <c r="K33" s="337">
        <v>474543</v>
      </c>
    </row>
    <row r="34" spans="1:11" ht="21.75" customHeight="1">
      <c r="A34" s="57" t="s">
        <v>36</v>
      </c>
      <c r="B34" s="251">
        <v>2412857</v>
      </c>
      <c r="C34" s="251">
        <v>490697</v>
      </c>
      <c r="D34" s="251">
        <v>1201385</v>
      </c>
      <c r="E34" s="251">
        <v>4623993</v>
      </c>
      <c r="F34" s="255">
        <v>563102</v>
      </c>
      <c r="G34" s="256">
        <v>1053322</v>
      </c>
      <c r="H34" s="256">
        <v>267202</v>
      </c>
      <c r="I34" s="251">
        <v>232120</v>
      </c>
      <c r="J34" s="255">
        <v>241827</v>
      </c>
      <c r="K34" s="337">
        <v>133728</v>
      </c>
    </row>
    <row r="35" spans="1:11" ht="21.75" customHeight="1">
      <c r="A35" s="57" t="s">
        <v>37</v>
      </c>
      <c r="B35" s="251">
        <v>18554103</v>
      </c>
      <c r="C35" s="251">
        <v>4036930</v>
      </c>
      <c r="D35" s="251">
        <v>8826667</v>
      </c>
      <c r="E35" s="251">
        <v>35610538</v>
      </c>
      <c r="F35" s="255">
        <v>9914058</v>
      </c>
      <c r="G35" s="256">
        <v>5166452</v>
      </c>
      <c r="H35" s="256">
        <v>3479689</v>
      </c>
      <c r="I35" s="251">
        <v>1194014</v>
      </c>
      <c r="J35" s="255">
        <v>2800807</v>
      </c>
      <c r="K35" s="337">
        <v>1239493</v>
      </c>
    </row>
    <row r="36" spans="1:11" ht="21.75" customHeight="1">
      <c r="A36" s="57" t="s">
        <v>38</v>
      </c>
      <c r="B36" s="251">
        <v>3992966</v>
      </c>
      <c r="C36" s="251">
        <v>1011653</v>
      </c>
      <c r="D36" s="251">
        <v>1524935</v>
      </c>
      <c r="E36" s="251">
        <v>6120402</v>
      </c>
      <c r="F36" s="255">
        <v>1997775</v>
      </c>
      <c r="G36" s="256">
        <v>2691929</v>
      </c>
      <c r="H36" s="256">
        <v>821951</v>
      </c>
      <c r="I36" s="251">
        <v>482341</v>
      </c>
      <c r="J36" s="255">
        <v>812476</v>
      </c>
      <c r="K36" s="337">
        <v>532739</v>
      </c>
    </row>
    <row r="37" spans="1:11" ht="21.75" customHeight="1">
      <c r="A37" s="57" t="s">
        <v>39</v>
      </c>
      <c r="B37" s="251">
        <v>12614518</v>
      </c>
      <c r="C37" s="251">
        <v>3583575</v>
      </c>
      <c r="D37" s="251">
        <v>7329487</v>
      </c>
      <c r="E37" s="251">
        <v>25225005</v>
      </c>
      <c r="F37" s="255">
        <v>9363512</v>
      </c>
      <c r="G37" s="256">
        <v>6142263</v>
      </c>
      <c r="H37" s="256">
        <v>2763689</v>
      </c>
      <c r="I37" s="251">
        <v>1440474</v>
      </c>
      <c r="J37" s="255">
        <v>4369248</v>
      </c>
      <c r="K37" s="337">
        <v>2031508</v>
      </c>
    </row>
    <row r="38" spans="1:11" ht="21.75" customHeight="1">
      <c r="A38" s="57" t="s">
        <v>40</v>
      </c>
      <c r="B38" s="257">
        <v>41102</v>
      </c>
      <c r="C38" s="383" t="s">
        <v>361</v>
      </c>
      <c r="D38" s="257" t="s">
        <v>170</v>
      </c>
      <c r="E38" s="257">
        <v>194474</v>
      </c>
      <c r="F38" s="380">
        <v>0</v>
      </c>
      <c r="G38" s="449" t="s">
        <v>389</v>
      </c>
      <c r="H38" s="267">
        <v>0</v>
      </c>
      <c r="I38" s="257">
        <v>640</v>
      </c>
      <c r="J38" s="255">
        <v>0</v>
      </c>
      <c r="K38" s="337">
        <v>1448</v>
      </c>
    </row>
    <row r="39" spans="1:11" ht="21.75" customHeight="1">
      <c r="A39" s="57" t="s">
        <v>41</v>
      </c>
      <c r="B39" s="251">
        <v>6470209</v>
      </c>
      <c r="C39" s="251">
        <v>1187235</v>
      </c>
      <c r="D39" s="251">
        <v>3548029</v>
      </c>
      <c r="E39" s="251">
        <v>14136058</v>
      </c>
      <c r="F39" s="255">
        <v>2643953</v>
      </c>
      <c r="G39" s="256">
        <v>4532696</v>
      </c>
      <c r="H39" s="256">
        <v>1466564</v>
      </c>
      <c r="I39" s="251">
        <v>1051180</v>
      </c>
      <c r="J39" s="266">
        <v>1292188</v>
      </c>
      <c r="K39" s="337">
        <v>1277035</v>
      </c>
    </row>
    <row r="40" spans="1:11" ht="21.75" customHeight="1" thickBot="1">
      <c r="A40" s="57" t="s">
        <v>42</v>
      </c>
      <c r="B40" s="383" t="s">
        <v>404</v>
      </c>
      <c r="C40" s="383" t="s">
        <v>361</v>
      </c>
      <c r="D40" s="251">
        <v>1561</v>
      </c>
      <c r="E40" s="251">
        <v>28192</v>
      </c>
      <c r="F40" s="266">
        <v>0</v>
      </c>
      <c r="G40" s="381">
        <v>784</v>
      </c>
      <c r="H40" s="256">
        <v>0</v>
      </c>
      <c r="I40" s="257">
        <v>0</v>
      </c>
      <c r="J40" s="265">
        <v>0</v>
      </c>
      <c r="K40" s="337">
        <v>7473</v>
      </c>
    </row>
    <row r="41" spans="1:11" ht="21.75" customHeight="1" thickBot="1">
      <c r="A41" s="59" t="s">
        <v>48</v>
      </c>
      <c r="B41" s="442">
        <v>111430122</v>
      </c>
      <c r="C41" s="442">
        <f aca="true" t="shared" si="1" ref="C41:I41">SUM(C28:C40)</f>
        <v>26913475</v>
      </c>
      <c r="D41" s="442">
        <f t="shared" si="1"/>
        <v>52230184</v>
      </c>
      <c r="E41" s="436">
        <f t="shared" si="1"/>
        <v>183975847</v>
      </c>
      <c r="F41" s="443">
        <f t="shared" si="1"/>
        <v>61588754</v>
      </c>
      <c r="G41" s="443">
        <f t="shared" si="1"/>
        <v>52260358</v>
      </c>
      <c r="H41" s="436">
        <f t="shared" si="1"/>
        <v>21647574</v>
      </c>
      <c r="I41" s="436">
        <f t="shared" si="1"/>
        <v>13674384</v>
      </c>
      <c r="J41" s="444">
        <f>SUM(J28:J40)</f>
        <v>25716289</v>
      </c>
      <c r="K41" s="443">
        <f>SUM(K28:K40)</f>
        <v>12912233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&amp;C-14-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view="pageBreakPreview" zoomScaleSheetLayoutView="100" zoomScalePageLayoutView="0" workbookViewId="0" topLeftCell="A1">
      <selection activeCell="B19" sqref="B19"/>
    </sheetView>
  </sheetViews>
  <sheetFormatPr defaultColWidth="11.296875" defaultRowHeight="12.75"/>
  <cols>
    <col min="1" max="1" width="11.296875" style="0" customWidth="1"/>
    <col min="2" max="8" width="11.09765625" style="0" customWidth="1"/>
  </cols>
  <sheetData>
    <row r="1" s="5" customFormat="1" ht="18" customHeight="1">
      <c r="A1" s="69" t="s">
        <v>138</v>
      </c>
    </row>
    <row r="2" spans="1:8" ht="18" customHeight="1" thickBot="1">
      <c r="A2" s="6" t="s">
        <v>81</v>
      </c>
      <c r="H2" s="2" t="s">
        <v>347</v>
      </c>
    </row>
    <row r="3" spans="1:8" s="6" customFormat="1" ht="18" customHeight="1">
      <c r="A3" s="40"/>
      <c r="B3" s="70" t="s">
        <v>83</v>
      </c>
      <c r="C3" s="70" t="s">
        <v>84</v>
      </c>
      <c r="D3" s="70" t="s">
        <v>85</v>
      </c>
      <c r="E3" s="70" t="s">
        <v>86</v>
      </c>
      <c r="F3" s="70" t="s">
        <v>87</v>
      </c>
      <c r="G3" s="70" t="s">
        <v>88</v>
      </c>
      <c r="H3" s="71" t="s">
        <v>89</v>
      </c>
    </row>
    <row r="4" spans="1:9" ht="18" customHeight="1">
      <c r="A4" s="38" t="s">
        <v>52</v>
      </c>
      <c r="B4" s="200">
        <v>387.2</v>
      </c>
      <c r="C4" s="200">
        <v>28.09</v>
      </c>
      <c r="D4" s="200">
        <v>11.51</v>
      </c>
      <c r="E4" s="200">
        <v>44.63</v>
      </c>
      <c r="F4" s="200">
        <v>96.08</v>
      </c>
      <c r="G4" s="201">
        <v>14.26</v>
      </c>
      <c r="H4" s="463">
        <f>B4-(SUM(C4:G4))</f>
        <v>192.63</v>
      </c>
      <c r="I4" s="11"/>
    </row>
    <row r="5" spans="1:9" ht="18" customHeight="1">
      <c r="A5" s="38" t="s">
        <v>57</v>
      </c>
      <c r="B5" s="200">
        <v>37.17</v>
      </c>
      <c r="C5" s="200">
        <v>3.89</v>
      </c>
      <c r="D5" s="200">
        <v>5.36</v>
      </c>
      <c r="E5" s="200">
        <v>14.9</v>
      </c>
      <c r="F5" s="202" t="s">
        <v>361</v>
      </c>
      <c r="G5" s="201">
        <v>3.01</v>
      </c>
      <c r="H5" s="463">
        <f aca="true" t="shared" si="0" ref="H5:H13">B5-(SUM(C5:G5))</f>
        <v>10.010000000000005</v>
      </c>
      <c r="I5" s="11"/>
    </row>
    <row r="6" spans="1:9" ht="18" customHeight="1">
      <c r="A6" s="39" t="s">
        <v>58</v>
      </c>
      <c r="B6" s="200">
        <v>50.39</v>
      </c>
      <c r="C6" s="200">
        <v>10.33</v>
      </c>
      <c r="D6" s="200">
        <v>3.12</v>
      </c>
      <c r="E6" s="200">
        <v>17.25</v>
      </c>
      <c r="F6" s="445">
        <v>0.01</v>
      </c>
      <c r="G6" s="200">
        <v>4.51</v>
      </c>
      <c r="H6" s="464">
        <f t="shared" si="0"/>
        <v>15.170000000000002</v>
      </c>
      <c r="I6" s="11"/>
    </row>
    <row r="7" spans="1:9" ht="18" customHeight="1">
      <c r="A7" s="38" t="s">
        <v>68</v>
      </c>
      <c r="B7" s="200">
        <v>918.32</v>
      </c>
      <c r="C7" s="200">
        <v>51.64</v>
      </c>
      <c r="D7" s="200">
        <v>23.45</v>
      </c>
      <c r="E7" s="200">
        <v>63.4</v>
      </c>
      <c r="F7" s="200">
        <v>251.28</v>
      </c>
      <c r="G7" s="200">
        <v>38.11</v>
      </c>
      <c r="H7" s="464">
        <f t="shared" si="0"/>
        <v>490.44000000000005</v>
      </c>
      <c r="I7" s="11"/>
    </row>
    <row r="8" spans="1:9" ht="18" customHeight="1">
      <c r="A8" s="38" t="s">
        <v>51</v>
      </c>
      <c r="B8" s="200">
        <v>86.05</v>
      </c>
      <c r="C8" s="200">
        <v>31.67</v>
      </c>
      <c r="D8" s="200">
        <v>6.1</v>
      </c>
      <c r="E8" s="200">
        <v>23.03</v>
      </c>
      <c r="F8" s="200">
        <v>0.15</v>
      </c>
      <c r="G8" s="200">
        <v>4.4</v>
      </c>
      <c r="H8" s="464">
        <f t="shared" si="0"/>
        <v>20.69999999999999</v>
      </c>
      <c r="I8" s="11"/>
    </row>
    <row r="9" spans="1:9" ht="18" customHeight="1">
      <c r="A9" s="39" t="s">
        <v>59</v>
      </c>
      <c r="B9" s="203">
        <v>161.22</v>
      </c>
      <c r="C9" s="203">
        <v>35.7</v>
      </c>
      <c r="D9" s="203">
        <v>22.05</v>
      </c>
      <c r="E9" s="203">
        <v>28.77</v>
      </c>
      <c r="F9" s="203">
        <v>13.08</v>
      </c>
      <c r="G9" s="203">
        <v>9.4</v>
      </c>
      <c r="H9" s="465">
        <f t="shared" si="0"/>
        <v>52.22</v>
      </c>
      <c r="I9" s="11"/>
    </row>
    <row r="10" spans="1:9" ht="18" customHeight="1">
      <c r="A10" s="38" t="s">
        <v>56</v>
      </c>
      <c r="B10" s="200">
        <v>16.31</v>
      </c>
      <c r="C10" s="200">
        <v>3.54</v>
      </c>
      <c r="D10" s="200">
        <v>0.7</v>
      </c>
      <c r="E10" s="200">
        <v>6.31</v>
      </c>
      <c r="F10" s="200">
        <v>0.02</v>
      </c>
      <c r="G10" s="200">
        <v>1.19</v>
      </c>
      <c r="H10" s="464">
        <f t="shared" si="0"/>
        <v>4.549999999999999</v>
      </c>
      <c r="I10" s="11"/>
    </row>
    <row r="11" spans="1:9" ht="18" customHeight="1">
      <c r="A11" s="38" t="s">
        <v>55</v>
      </c>
      <c r="B11" s="200">
        <v>13.11</v>
      </c>
      <c r="C11" s="200">
        <v>1.73</v>
      </c>
      <c r="D11" s="200">
        <v>0.47</v>
      </c>
      <c r="E11" s="200">
        <v>6.53</v>
      </c>
      <c r="F11" s="200">
        <v>0.02</v>
      </c>
      <c r="G11" s="200">
        <v>1.21</v>
      </c>
      <c r="H11" s="464">
        <v>3.15</v>
      </c>
      <c r="I11" s="11"/>
    </row>
    <row r="12" spans="1:9" ht="18" customHeight="1">
      <c r="A12" s="129" t="s">
        <v>161</v>
      </c>
      <c r="B12" s="204">
        <v>32.19</v>
      </c>
      <c r="C12" s="204">
        <v>4.47</v>
      </c>
      <c r="D12" s="204">
        <v>4.33</v>
      </c>
      <c r="E12" s="204">
        <v>9.29</v>
      </c>
      <c r="F12" s="204">
        <v>1.3</v>
      </c>
      <c r="G12" s="205">
        <v>2.47</v>
      </c>
      <c r="H12" s="466">
        <f t="shared" si="0"/>
        <v>10.329999999999998</v>
      </c>
      <c r="I12" s="11"/>
    </row>
    <row r="13" spans="1:9" ht="18" customHeight="1" thickBot="1">
      <c r="A13" s="43" t="s">
        <v>54</v>
      </c>
      <c r="B13" s="206">
        <v>56.72</v>
      </c>
      <c r="C13" s="206">
        <v>8.16</v>
      </c>
      <c r="D13" s="206">
        <v>4.24</v>
      </c>
      <c r="E13" s="206">
        <v>6.64</v>
      </c>
      <c r="F13" s="206">
        <v>11.69</v>
      </c>
      <c r="G13" s="206">
        <v>1.95</v>
      </c>
      <c r="H13" s="467">
        <f t="shared" si="0"/>
        <v>24.04</v>
      </c>
      <c r="I13" s="11"/>
    </row>
  </sheetData>
  <sheetProtection/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view="pageBreakPreview" zoomScaleSheetLayoutView="100" zoomScalePageLayoutView="0" workbookViewId="0" topLeftCell="A1">
      <selection activeCell="H10" sqref="H10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6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" t="s">
        <v>348</v>
      </c>
    </row>
    <row r="2" spans="1:15" s="6" customFormat="1" ht="120" customHeight="1">
      <c r="A2" s="42"/>
      <c r="B2" s="73" t="s">
        <v>90</v>
      </c>
      <c r="C2" s="74" t="s">
        <v>69</v>
      </c>
      <c r="D2" s="74" t="s">
        <v>70</v>
      </c>
      <c r="E2" s="74" t="s">
        <v>91</v>
      </c>
      <c r="F2" s="74" t="s">
        <v>92</v>
      </c>
      <c r="G2" s="75" t="s">
        <v>71</v>
      </c>
      <c r="H2" s="75" t="s">
        <v>93</v>
      </c>
      <c r="I2" s="73" t="s">
        <v>94</v>
      </c>
      <c r="J2" s="75" t="s">
        <v>95</v>
      </c>
      <c r="K2" s="75" t="s">
        <v>96</v>
      </c>
      <c r="L2" s="73" t="s">
        <v>97</v>
      </c>
      <c r="M2" s="75" t="s">
        <v>98</v>
      </c>
      <c r="N2" s="76" t="s">
        <v>99</v>
      </c>
      <c r="O2" s="7"/>
    </row>
    <row r="3" spans="1:15" ht="18" customHeight="1">
      <c r="A3" s="41" t="s">
        <v>52</v>
      </c>
      <c r="B3" s="415">
        <f>SUM(C3:N3)</f>
        <v>5796</v>
      </c>
      <c r="C3" s="208">
        <v>299</v>
      </c>
      <c r="D3" s="208" t="s">
        <v>404</v>
      </c>
      <c r="E3" s="208">
        <v>821</v>
      </c>
      <c r="F3" s="208">
        <v>89</v>
      </c>
      <c r="G3" s="208">
        <v>1917</v>
      </c>
      <c r="H3" s="208">
        <v>57</v>
      </c>
      <c r="I3" s="208">
        <v>126</v>
      </c>
      <c r="J3" s="208">
        <v>340</v>
      </c>
      <c r="K3" s="208">
        <v>231</v>
      </c>
      <c r="L3" s="208">
        <v>943</v>
      </c>
      <c r="M3" s="208">
        <v>707</v>
      </c>
      <c r="N3" s="209">
        <v>266</v>
      </c>
      <c r="O3" s="15"/>
    </row>
    <row r="4" spans="1:15" ht="18" customHeight="1">
      <c r="A4" s="38" t="s">
        <v>64</v>
      </c>
      <c r="B4" s="415">
        <f aca="true" t="shared" si="0" ref="B4:B12">SUM(C4:N4)</f>
        <v>2117</v>
      </c>
      <c r="C4" s="202">
        <v>75</v>
      </c>
      <c r="D4" s="202" t="s">
        <v>361</v>
      </c>
      <c r="E4" s="202">
        <v>256</v>
      </c>
      <c r="F4" s="202">
        <v>29</v>
      </c>
      <c r="G4" s="202">
        <v>499</v>
      </c>
      <c r="H4" s="202">
        <v>19</v>
      </c>
      <c r="I4" s="202">
        <v>33</v>
      </c>
      <c r="J4" s="202">
        <v>111</v>
      </c>
      <c r="K4" s="202">
        <v>18</v>
      </c>
      <c r="L4" s="202">
        <v>390</v>
      </c>
      <c r="M4" s="202">
        <v>25</v>
      </c>
      <c r="N4" s="210">
        <v>662</v>
      </c>
      <c r="O4" s="15"/>
    </row>
    <row r="5" spans="1:15" ht="18" customHeight="1">
      <c r="A5" s="38" t="s">
        <v>58</v>
      </c>
      <c r="B5" s="415">
        <f t="shared" si="0"/>
        <v>2347</v>
      </c>
      <c r="C5" s="202">
        <v>101</v>
      </c>
      <c r="D5" s="202" t="s">
        <v>397</v>
      </c>
      <c r="E5" s="202">
        <v>571</v>
      </c>
      <c r="F5" s="202">
        <v>56</v>
      </c>
      <c r="G5" s="202">
        <v>727</v>
      </c>
      <c r="H5" s="202">
        <v>141</v>
      </c>
      <c r="I5" s="202" t="s">
        <v>398</v>
      </c>
      <c r="J5" s="202">
        <v>98</v>
      </c>
      <c r="K5" s="202">
        <v>85</v>
      </c>
      <c r="L5" s="202">
        <v>171</v>
      </c>
      <c r="M5" s="202">
        <v>346</v>
      </c>
      <c r="N5" s="210">
        <v>51</v>
      </c>
      <c r="O5" s="15"/>
    </row>
    <row r="6" spans="1:15" ht="18" customHeight="1">
      <c r="A6" s="38" t="s">
        <v>68</v>
      </c>
      <c r="B6" s="415">
        <f t="shared" si="0"/>
        <v>5216</v>
      </c>
      <c r="C6" s="202">
        <v>1149</v>
      </c>
      <c r="D6" s="202">
        <v>32</v>
      </c>
      <c r="E6" s="202">
        <v>945</v>
      </c>
      <c r="F6" s="202">
        <v>83</v>
      </c>
      <c r="G6" s="202">
        <v>1153</v>
      </c>
      <c r="H6" s="202">
        <v>101</v>
      </c>
      <c r="I6" s="202">
        <v>45</v>
      </c>
      <c r="J6" s="202">
        <v>145</v>
      </c>
      <c r="K6" s="202">
        <v>108</v>
      </c>
      <c r="L6" s="202">
        <v>370</v>
      </c>
      <c r="M6" s="202">
        <v>191</v>
      </c>
      <c r="N6" s="210">
        <v>894</v>
      </c>
      <c r="O6" s="15"/>
    </row>
    <row r="7" spans="1:15" ht="18" customHeight="1">
      <c r="A7" s="38" t="s">
        <v>51</v>
      </c>
      <c r="B7" s="415">
        <f t="shared" si="0"/>
        <v>2154</v>
      </c>
      <c r="C7" s="202">
        <v>119</v>
      </c>
      <c r="D7" s="202" t="s">
        <v>415</v>
      </c>
      <c r="E7" s="202">
        <v>416</v>
      </c>
      <c r="F7" s="202">
        <v>29</v>
      </c>
      <c r="G7" s="202">
        <v>563</v>
      </c>
      <c r="H7" s="202" t="s">
        <v>415</v>
      </c>
      <c r="I7" s="202">
        <v>108</v>
      </c>
      <c r="J7" s="202">
        <v>113</v>
      </c>
      <c r="K7" s="202">
        <v>119</v>
      </c>
      <c r="L7" s="202">
        <v>107</v>
      </c>
      <c r="M7" s="202">
        <v>364</v>
      </c>
      <c r="N7" s="210">
        <v>216</v>
      </c>
      <c r="O7" s="15"/>
    </row>
    <row r="8" spans="1:15" ht="18" customHeight="1">
      <c r="A8" s="39" t="s">
        <v>59</v>
      </c>
      <c r="B8" s="415">
        <f t="shared" si="0"/>
        <v>2832</v>
      </c>
      <c r="C8" s="202">
        <v>80</v>
      </c>
      <c r="D8" s="202">
        <v>73</v>
      </c>
      <c r="E8" s="202">
        <v>403</v>
      </c>
      <c r="F8" s="202">
        <v>35</v>
      </c>
      <c r="G8" s="202">
        <v>994</v>
      </c>
      <c r="H8" s="202">
        <v>70</v>
      </c>
      <c r="I8" s="202">
        <v>149</v>
      </c>
      <c r="J8" s="202">
        <v>94</v>
      </c>
      <c r="K8" s="202">
        <v>63</v>
      </c>
      <c r="L8" s="202">
        <v>327</v>
      </c>
      <c r="M8" s="202">
        <v>338</v>
      </c>
      <c r="N8" s="210">
        <v>206</v>
      </c>
      <c r="O8" s="15"/>
    </row>
    <row r="9" spans="1:15" ht="18" customHeight="1">
      <c r="A9" s="38" t="s">
        <v>56</v>
      </c>
      <c r="B9" s="415">
        <f t="shared" si="0"/>
        <v>1081</v>
      </c>
      <c r="C9" s="202">
        <v>75</v>
      </c>
      <c r="D9" s="202" t="s">
        <v>335</v>
      </c>
      <c r="E9" s="202">
        <v>279</v>
      </c>
      <c r="F9" s="202">
        <v>7</v>
      </c>
      <c r="G9" s="202">
        <v>493</v>
      </c>
      <c r="H9" s="202">
        <v>15</v>
      </c>
      <c r="I9" s="202">
        <v>13</v>
      </c>
      <c r="J9" s="202">
        <v>26</v>
      </c>
      <c r="K9" s="202">
        <v>26</v>
      </c>
      <c r="L9" s="202">
        <v>58</v>
      </c>
      <c r="M9" s="202">
        <v>89</v>
      </c>
      <c r="N9" s="210" t="s">
        <v>335</v>
      </c>
      <c r="O9" s="15"/>
    </row>
    <row r="10" spans="1:15" ht="18" customHeight="1">
      <c r="A10" s="38" t="s">
        <v>55</v>
      </c>
      <c r="B10" s="415">
        <f t="shared" si="0"/>
        <v>1019</v>
      </c>
      <c r="C10" s="202">
        <v>3</v>
      </c>
      <c r="D10" s="202" t="s">
        <v>411</v>
      </c>
      <c r="E10" s="202">
        <v>128</v>
      </c>
      <c r="F10" s="202">
        <v>6</v>
      </c>
      <c r="G10" s="202">
        <v>259</v>
      </c>
      <c r="H10" s="202">
        <v>27</v>
      </c>
      <c r="I10" s="202">
        <v>19</v>
      </c>
      <c r="J10" s="202">
        <v>19</v>
      </c>
      <c r="K10" s="202">
        <v>7</v>
      </c>
      <c r="L10" s="202">
        <v>330</v>
      </c>
      <c r="M10" s="202">
        <v>69</v>
      </c>
      <c r="N10" s="210">
        <v>152</v>
      </c>
      <c r="O10" s="15"/>
    </row>
    <row r="11" spans="1:14" ht="18" customHeight="1">
      <c r="A11" s="39" t="s">
        <v>161</v>
      </c>
      <c r="B11" s="415">
        <f t="shared" si="0"/>
        <v>1057</v>
      </c>
      <c r="C11" s="202">
        <v>296</v>
      </c>
      <c r="D11" s="202">
        <v>19</v>
      </c>
      <c r="E11" s="202">
        <v>103</v>
      </c>
      <c r="F11" s="202">
        <v>31</v>
      </c>
      <c r="G11" s="202">
        <v>112</v>
      </c>
      <c r="H11" s="202">
        <v>42</v>
      </c>
      <c r="I11" s="202">
        <v>17</v>
      </c>
      <c r="J11" s="202">
        <v>34</v>
      </c>
      <c r="K11" s="202" t="s">
        <v>368</v>
      </c>
      <c r="L11" s="202">
        <v>12</v>
      </c>
      <c r="M11" s="202">
        <v>149</v>
      </c>
      <c r="N11" s="210">
        <v>242</v>
      </c>
    </row>
    <row r="12" spans="1:15" ht="18" customHeight="1" thickBot="1">
      <c r="A12" s="43" t="s">
        <v>54</v>
      </c>
      <c r="B12" s="416">
        <f t="shared" si="0"/>
        <v>613</v>
      </c>
      <c r="C12" s="211">
        <v>39</v>
      </c>
      <c r="D12" s="382" t="s">
        <v>358</v>
      </c>
      <c r="E12" s="211">
        <v>111</v>
      </c>
      <c r="F12" s="382" t="s">
        <v>358</v>
      </c>
      <c r="G12" s="211">
        <v>170</v>
      </c>
      <c r="H12" s="211">
        <v>38</v>
      </c>
      <c r="I12" s="382" t="s">
        <v>358</v>
      </c>
      <c r="J12" s="211">
        <v>39</v>
      </c>
      <c r="K12" s="211">
        <v>29</v>
      </c>
      <c r="L12" s="211">
        <v>29</v>
      </c>
      <c r="M12" s="211">
        <v>79</v>
      </c>
      <c r="N12" s="212">
        <v>79</v>
      </c>
      <c r="O12" s="15"/>
    </row>
    <row r="13" spans="1:14" ht="18" customHeight="1">
      <c r="A13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2.75">
      <c r="A14" s="158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view="pageBreakPreview" zoomScaleSheetLayoutView="100" zoomScalePageLayoutView="0" workbookViewId="0" topLeftCell="A1">
      <selection activeCell="B16" sqref="B16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5" customFormat="1" ht="18" customHeight="1">
      <c r="A1" s="69" t="s">
        <v>139</v>
      </c>
    </row>
    <row r="2" spans="1:8" ht="18" customHeight="1" thickBot="1">
      <c r="A2" s="6" t="s">
        <v>100</v>
      </c>
      <c r="B2" s="72"/>
      <c r="C2" s="72"/>
      <c r="D2" s="72"/>
      <c r="E2" s="72"/>
      <c r="F2" s="72"/>
      <c r="G2" s="72"/>
      <c r="H2" s="2" t="s">
        <v>349</v>
      </c>
    </row>
    <row r="3" spans="1:8" s="6" customFormat="1" ht="18" customHeight="1">
      <c r="A3" s="492"/>
      <c r="B3" s="489" t="s">
        <v>101</v>
      </c>
      <c r="C3" s="487" t="s">
        <v>102</v>
      </c>
      <c r="D3" s="488"/>
      <c r="E3" s="488"/>
      <c r="F3" s="488"/>
      <c r="G3" s="488"/>
      <c r="H3" s="488"/>
    </row>
    <row r="4" spans="1:8" s="6" customFormat="1" ht="18" customHeight="1">
      <c r="A4" s="493"/>
      <c r="B4" s="490"/>
      <c r="C4" s="495" t="s">
        <v>103</v>
      </c>
      <c r="D4" s="496" t="s">
        <v>104</v>
      </c>
      <c r="E4" s="497"/>
      <c r="F4" s="496" t="s">
        <v>105</v>
      </c>
      <c r="G4" s="498"/>
      <c r="H4" s="498"/>
    </row>
    <row r="5" spans="1:8" s="6" customFormat="1" ht="18" customHeight="1">
      <c r="A5" s="494"/>
      <c r="B5" s="491"/>
      <c r="C5" s="491"/>
      <c r="D5" s="78" t="s">
        <v>106</v>
      </c>
      <c r="E5" s="78" t="s">
        <v>107</v>
      </c>
      <c r="F5" s="78" t="s">
        <v>108</v>
      </c>
      <c r="G5" s="78" t="s">
        <v>50</v>
      </c>
      <c r="H5" s="77" t="s">
        <v>109</v>
      </c>
    </row>
    <row r="6" spans="1:9" ht="18" customHeight="1">
      <c r="A6" s="41" t="s">
        <v>52</v>
      </c>
      <c r="B6" s="213">
        <v>154188</v>
      </c>
      <c r="C6" s="432">
        <f>SUM(D6:E6)</f>
        <v>381931</v>
      </c>
      <c r="D6" s="213">
        <v>193101</v>
      </c>
      <c r="E6" s="213">
        <v>188830</v>
      </c>
      <c r="F6" s="213">
        <v>57167</v>
      </c>
      <c r="G6" s="213">
        <v>243199</v>
      </c>
      <c r="H6" s="214">
        <v>81565</v>
      </c>
      <c r="I6" s="4"/>
    </row>
    <row r="7" spans="1:9" ht="18" customHeight="1">
      <c r="A7" s="38" t="s">
        <v>57</v>
      </c>
      <c r="B7" s="215">
        <v>26880</v>
      </c>
      <c r="C7" s="432">
        <f aca="true" t="shared" si="0" ref="C7:C15">SUM(D7:E7)</f>
        <v>71666</v>
      </c>
      <c r="D7" s="215">
        <v>36654</v>
      </c>
      <c r="E7" s="215">
        <v>35012</v>
      </c>
      <c r="F7" s="215">
        <v>10431</v>
      </c>
      <c r="G7" s="215">
        <v>45080</v>
      </c>
      <c r="H7" s="216">
        <v>16155</v>
      </c>
      <c r="I7" s="4"/>
    </row>
    <row r="8" spans="1:9" ht="18" customHeight="1">
      <c r="A8" s="38" t="s">
        <v>58</v>
      </c>
      <c r="B8" s="215">
        <v>62999</v>
      </c>
      <c r="C8" s="432">
        <f t="shared" si="0"/>
        <v>149179</v>
      </c>
      <c r="D8" s="215">
        <v>78344</v>
      </c>
      <c r="E8" s="215">
        <v>70835</v>
      </c>
      <c r="F8" s="215">
        <v>22287</v>
      </c>
      <c r="G8" s="215">
        <v>98815</v>
      </c>
      <c r="H8" s="216">
        <v>28077</v>
      </c>
      <c r="I8" s="4"/>
    </row>
    <row r="9" spans="1:9" ht="18" customHeight="1">
      <c r="A9" s="38" t="s">
        <v>68</v>
      </c>
      <c r="B9" s="215">
        <v>172149</v>
      </c>
      <c r="C9" s="432">
        <f t="shared" si="0"/>
        <v>422521</v>
      </c>
      <c r="D9" s="215">
        <v>220080</v>
      </c>
      <c r="E9" s="215">
        <v>202441</v>
      </c>
      <c r="F9" s="215">
        <v>59419</v>
      </c>
      <c r="G9" s="215">
        <v>271915</v>
      </c>
      <c r="H9" s="216">
        <v>91187</v>
      </c>
      <c r="I9" s="4"/>
    </row>
    <row r="10" spans="1:9" ht="18" customHeight="1">
      <c r="A10" s="38" t="s">
        <v>51</v>
      </c>
      <c r="B10" s="215">
        <v>72105</v>
      </c>
      <c r="C10" s="432">
        <f t="shared" si="0"/>
        <v>185615</v>
      </c>
      <c r="D10" s="215">
        <v>95090</v>
      </c>
      <c r="E10" s="215">
        <v>90525</v>
      </c>
      <c r="F10" s="215">
        <v>29370</v>
      </c>
      <c r="G10" s="215">
        <v>119982</v>
      </c>
      <c r="H10" s="216">
        <v>36263</v>
      </c>
      <c r="I10" s="4"/>
    </row>
    <row r="11" spans="1:9" ht="18" customHeight="1">
      <c r="A11" s="39" t="s">
        <v>59</v>
      </c>
      <c r="B11" s="215">
        <v>60724</v>
      </c>
      <c r="C11" s="432">
        <f t="shared" si="0"/>
        <v>170409</v>
      </c>
      <c r="D11" s="215">
        <v>85936</v>
      </c>
      <c r="E11" s="215">
        <v>84473</v>
      </c>
      <c r="F11" s="215">
        <v>24637</v>
      </c>
      <c r="G11" s="215">
        <v>105518</v>
      </c>
      <c r="H11" s="216">
        <v>40254</v>
      </c>
      <c r="I11" s="4"/>
    </row>
    <row r="12" spans="1:9" ht="18" customHeight="1">
      <c r="A12" s="38" t="s">
        <v>56</v>
      </c>
      <c r="B12" s="215">
        <v>30709</v>
      </c>
      <c r="C12" s="432">
        <f t="shared" si="0"/>
        <v>70997</v>
      </c>
      <c r="D12" s="215">
        <v>37269</v>
      </c>
      <c r="E12" s="215">
        <v>33728</v>
      </c>
      <c r="F12" s="215">
        <v>10417</v>
      </c>
      <c r="G12" s="215">
        <v>47081</v>
      </c>
      <c r="H12" s="216">
        <v>13499</v>
      </c>
      <c r="I12" s="4"/>
    </row>
    <row r="13" spans="1:9" ht="18" customHeight="1">
      <c r="A13" s="38" t="s">
        <v>55</v>
      </c>
      <c r="B13" s="215">
        <v>18408</v>
      </c>
      <c r="C13" s="432">
        <f t="shared" si="0"/>
        <v>46633</v>
      </c>
      <c r="D13" s="215">
        <v>24155</v>
      </c>
      <c r="E13" s="215">
        <v>22478</v>
      </c>
      <c r="F13" s="215">
        <v>7567</v>
      </c>
      <c r="G13" s="215">
        <v>30309</v>
      </c>
      <c r="H13" s="216">
        <v>8757</v>
      </c>
      <c r="I13" s="4"/>
    </row>
    <row r="14" spans="1:9" s="9" customFormat="1" ht="20.25" customHeight="1">
      <c r="A14" s="131" t="s">
        <v>161</v>
      </c>
      <c r="B14" s="217">
        <v>22906</v>
      </c>
      <c r="C14" s="432">
        <f t="shared" si="0"/>
        <v>60152</v>
      </c>
      <c r="D14" s="217">
        <v>30890</v>
      </c>
      <c r="E14" s="217">
        <v>29262</v>
      </c>
      <c r="F14" s="217">
        <v>10342</v>
      </c>
      <c r="G14" s="217">
        <v>39835</v>
      </c>
      <c r="H14" s="218">
        <v>9975</v>
      </c>
      <c r="I14" s="10"/>
    </row>
    <row r="15" spans="1:9" ht="18" customHeight="1">
      <c r="A15" s="130" t="s">
        <v>54</v>
      </c>
      <c r="B15" s="219">
        <v>14225</v>
      </c>
      <c r="C15" s="433">
        <f t="shared" si="0"/>
        <v>39641</v>
      </c>
      <c r="D15" s="219">
        <v>19953</v>
      </c>
      <c r="E15" s="219">
        <v>19688</v>
      </c>
      <c r="F15" s="219">
        <v>6777</v>
      </c>
      <c r="G15" s="219">
        <v>24871</v>
      </c>
      <c r="H15" s="220">
        <v>7993</v>
      </c>
      <c r="I15" s="4"/>
    </row>
    <row r="16" spans="1:8" ht="21" customHeight="1" thickBot="1">
      <c r="A16" s="175" t="s">
        <v>143</v>
      </c>
      <c r="B16" s="173">
        <f aca="true" t="shared" si="1" ref="B16:H16">SUM(B6:B15)</f>
        <v>635293</v>
      </c>
      <c r="C16" s="173">
        <f t="shared" si="1"/>
        <v>1598744</v>
      </c>
      <c r="D16" s="173">
        <f t="shared" si="1"/>
        <v>821472</v>
      </c>
      <c r="E16" s="173">
        <f t="shared" si="1"/>
        <v>777272</v>
      </c>
      <c r="F16" s="173">
        <f t="shared" si="1"/>
        <v>238414</v>
      </c>
      <c r="G16" s="173">
        <f t="shared" si="1"/>
        <v>1026605</v>
      </c>
      <c r="H16" s="174">
        <f t="shared" si="1"/>
        <v>333725</v>
      </c>
    </row>
    <row r="21" ht="12.75">
      <c r="G21" s="20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&amp;C-4-</oddFooter>
  </headerFooter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I14"/>
  <sheetViews>
    <sheetView showGridLines="0" zoomScaleSheetLayoutView="100" zoomScalePageLayoutView="0" workbookViewId="0" topLeftCell="A1">
      <selection activeCell="H18" sqref="H18"/>
    </sheetView>
  </sheetViews>
  <sheetFormatPr defaultColWidth="8.796875" defaultRowHeight="12.75"/>
  <cols>
    <col min="1" max="1" width="12.3984375" style="116" customWidth="1"/>
    <col min="2" max="8" width="11.69921875" style="116" customWidth="1"/>
    <col min="9" max="16384" width="9.09765625" style="116" customWidth="1"/>
  </cols>
  <sheetData>
    <row r="2" spans="1:8" ht="18" customHeight="1" thickBot="1">
      <c r="A2" s="32" t="s">
        <v>181</v>
      </c>
      <c r="B2" s="121"/>
      <c r="C2" s="121"/>
      <c r="D2" s="121"/>
      <c r="E2" s="121"/>
      <c r="F2" s="121"/>
      <c r="G2" s="121"/>
      <c r="H2" s="269" t="s">
        <v>334</v>
      </c>
    </row>
    <row r="3" spans="1:8" s="117" customFormat="1" ht="18" customHeight="1">
      <c r="A3" s="183"/>
      <c r="B3" s="179" t="s">
        <v>158</v>
      </c>
      <c r="C3" s="179" t="s">
        <v>182</v>
      </c>
      <c r="D3" s="179" t="s">
        <v>144</v>
      </c>
      <c r="E3" s="179" t="s">
        <v>145</v>
      </c>
      <c r="F3" s="179" t="s">
        <v>183</v>
      </c>
      <c r="G3" s="179" t="s">
        <v>184</v>
      </c>
      <c r="H3" s="180" t="s">
        <v>146</v>
      </c>
    </row>
    <row r="4" spans="1:9" ht="18.75" customHeight="1">
      <c r="A4" s="184" t="s">
        <v>52</v>
      </c>
      <c r="B4" s="434">
        <f>SUM(C4:H4)</f>
        <v>8695</v>
      </c>
      <c r="C4" s="186">
        <v>2708</v>
      </c>
      <c r="D4" s="186">
        <v>1408</v>
      </c>
      <c r="E4" s="186">
        <v>1597</v>
      </c>
      <c r="F4" s="186">
        <v>1586</v>
      </c>
      <c r="G4" s="186">
        <v>139</v>
      </c>
      <c r="H4" s="187">
        <v>1257</v>
      </c>
      <c r="I4" s="118"/>
    </row>
    <row r="5" spans="1:9" ht="18.75" customHeight="1">
      <c r="A5" s="178" t="s">
        <v>57</v>
      </c>
      <c r="B5" s="434">
        <f aca="true" t="shared" si="0" ref="B5:B13">SUM(C5:H5)</f>
        <v>3129</v>
      </c>
      <c r="C5" s="188">
        <v>1527</v>
      </c>
      <c r="D5" s="188">
        <v>85</v>
      </c>
      <c r="E5" s="188">
        <v>347</v>
      </c>
      <c r="F5" s="188">
        <v>377</v>
      </c>
      <c r="G5" s="188">
        <v>137</v>
      </c>
      <c r="H5" s="189">
        <v>656</v>
      </c>
      <c r="I5" s="118"/>
    </row>
    <row r="6" spans="1:9" ht="18.75" customHeight="1">
      <c r="A6" s="178" t="s">
        <v>58</v>
      </c>
      <c r="B6" s="434">
        <f t="shared" si="0"/>
        <v>3686</v>
      </c>
      <c r="C6" s="188">
        <v>664</v>
      </c>
      <c r="D6" s="188">
        <v>311</v>
      </c>
      <c r="E6" s="188">
        <v>900</v>
      </c>
      <c r="F6" s="188">
        <v>1017</v>
      </c>
      <c r="G6" s="188">
        <v>53</v>
      </c>
      <c r="H6" s="189">
        <v>741</v>
      </c>
      <c r="I6" s="118"/>
    </row>
    <row r="7" spans="1:9" ht="18.75" customHeight="1">
      <c r="A7" s="181" t="s">
        <v>68</v>
      </c>
      <c r="B7" s="434">
        <f t="shared" si="0"/>
        <v>13739</v>
      </c>
      <c r="C7" s="190">
        <v>5097</v>
      </c>
      <c r="D7" s="190">
        <v>1280</v>
      </c>
      <c r="E7" s="190">
        <v>2605</v>
      </c>
      <c r="F7" s="190">
        <v>1555</v>
      </c>
      <c r="G7" s="190">
        <v>673</v>
      </c>
      <c r="H7" s="191">
        <v>2529</v>
      </c>
      <c r="I7" s="118"/>
    </row>
    <row r="8" spans="1:9" ht="18.75" customHeight="1">
      <c r="A8" s="178" t="s">
        <v>51</v>
      </c>
      <c r="B8" s="434">
        <f t="shared" si="0"/>
        <v>5696</v>
      </c>
      <c r="C8" s="190">
        <v>1791</v>
      </c>
      <c r="D8" s="188">
        <v>323</v>
      </c>
      <c r="E8" s="188">
        <v>1000</v>
      </c>
      <c r="F8" s="188">
        <v>1574</v>
      </c>
      <c r="G8" s="188">
        <v>114</v>
      </c>
      <c r="H8" s="189">
        <v>894</v>
      </c>
      <c r="I8" s="118"/>
    </row>
    <row r="9" spans="1:9" ht="18.75" customHeight="1">
      <c r="A9" s="178" t="s">
        <v>59</v>
      </c>
      <c r="B9" s="434">
        <f t="shared" si="0"/>
        <v>6209</v>
      </c>
      <c r="C9" s="188">
        <v>2351</v>
      </c>
      <c r="D9" s="188">
        <v>290</v>
      </c>
      <c r="E9" s="188">
        <v>744</v>
      </c>
      <c r="F9" s="188">
        <v>946</v>
      </c>
      <c r="G9" s="188">
        <v>405</v>
      </c>
      <c r="H9" s="189">
        <v>1473</v>
      </c>
      <c r="I9" s="118"/>
    </row>
    <row r="10" spans="1:9" ht="18.75" customHeight="1">
      <c r="A10" s="178" t="s">
        <v>56</v>
      </c>
      <c r="B10" s="434">
        <f t="shared" si="0"/>
        <v>4236</v>
      </c>
      <c r="C10" s="188">
        <v>2284</v>
      </c>
      <c r="D10" s="188">
        <v>137</v>
      </c>
      <c r="E10" s="188">
        <v>504</v>
      </c>
      <c r="F10" s="188">
        <v>511</v>
      </c>
      <c r="G10" s="188">
        <v>232</v>
      </c>
      <c r="H10" s="189">
        <v>568</v>
      </c>
      <c r="I10" s="118"/>
    </row>
    <row r="11" spans="1:9" ht="18.75" customHeight="1">
      <c r="A11" s="178" t="s">
        <v>55</v>
      </c>
      <c r="B11" s="434">
        <f t="shared" si="0"/>
        <v>2351</v>
      </c>
      <c r="C11" s="188">
        <v>1277</v>
      </c>
      <c r="D11" s="188">
        <v>146</v>
      </c>
      <c r="E11" s="188">
        <v>199</v>
      </c>
      <c r="F11" s="188">
        <v>284</v>
      </c>
      <c r="G11" s="188">
        <v>67</v>
      </c>
      <c r="H11" s="189">
        <v>378</v>
      </c>
      <c r="I11" s="118"/>
    </row>
    <row r="12" spans="1:9" s="115" customFormat="1" ht="18.75" customHeight="1">
      <c r="A12" s="182" t="s">
        <v>161</v>
      </c>
      <c r="B12" s="434">
        <f t="shared" si="0"/>
        <v>1588</v>
      </c>
      <c r="C12" s="188">
        <v>503</v>
      </c>
      <c r="D12" s="192">
        <v>129</v>
      </c>
      <c r="E12" s="192">
        <v>351</v>
      </c>
      <c r="F12" s="192">
        <v>259</v>
      </c>
      <c r="G12" s="192">
        <v>49</v>
      </c>
      <c r="H12" s="189">
        <v>297</v>
      </c>
      <c r="I12" s="119"/>
    </row>
    <row r="13" spans="1:9" ht="18.75" customHeight="1">
      <c r="A13" s="178" t="s">
        <v>54</v>
      </c>
      <c r="B13" s="435">
        <f t="shared" si="0"/>
        <v>723</v>
      </c>
      <c r="C13" s="188">
        <v>162</v>
      </c>
      <c r="D13" s="192">
        <v>30</v>
      </c>
      <c r="E13" s="192">
        <v>127</v>
      </c>
      <c r="F13" s="192">
        <v>196</v>
      </c>
      <c r="G13" s="192">
        <v>19</v>
      </c>
      <c r="H13" s="189">
        <v>189</v>
      </c>
      <c r="I13" s="118"/>
    </row>
    <row r="14" spans="1:8" s="120" customFormat="1" ht="18.75" customHeight="1" thickBot="1">
      <c r="A14" s="185" t="s">
        <v>143</v>
      </c>
      <c r="B14" s="221">
        <f>SUM(B4:B13)</f>
        <v>50052</v>
      </c>
      <c r="C14" s="221">
        <f aca="true" t="shared" si="1" ref="C14:H14">SUM(C4:C13)</f>
        <v>18364</v>
      </c>
      <c r="D14" s="221">
        <f t="shared" si="1"/>
        <v>4139</v>
      </c>
      <c r="E14" s="221">
        <f t="shared" si="1"/>
        <v>8374</v>
      </c>
      <c r="F14" s="221">
        <f t="shared" si="1"/>
        <v>8305</v>
      </c>
      <c r="G14" s="221">
        <f t="shared" si="1"/>
        <v>1888</v>
      </c>
      <c r="H14" s="221">
        <f t="shared" si="1"/>
        <v>8982</v>
      </c>
    </row>
  </sheetData>
  <sheetProtection/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44"/>
  <sheetViews>
    <sheetView view="pageBreakPreview" zoomScaleSheetLayoutView="100" zoomScalePageLayoutView="0" workbookViewId="0" topLeftCell="A1">
      <selection activeCell="L16" sqref="L16"/>
    </sheetView>
  </sheetViews>
  <sheetFormatPr defaultColWidth="8.796875" defaultRowHeight="12.75"/>
  <cols>
    <col min="1" max="1" width="7.69921875" style="222" customWidth="1"/>
    <col min="2" max="2" width="9.09765625" style="222" customWidth="1"/>
    <col min="3" max="7" width="9.3984375" style="222" bestFit="1" customWidth="1"/>
    <col min="8" max="8" width="10.09765625" style="222" customWidth="1"/>
    <col min="9" max="9" width="10" style="222" bestFit="1" customWidth="1"/>
    <col min="10" max="10" width="9.3984375" style="222" bestFit="1" customWidth="1"/>
    <col min="11" max="16384" width="9.09765625" style="222" customWidth="1"/>
  </cols>
  <sheetData>
    <row r="1" spans="1:10" ht="18" customHeight="1" thickBot="1">
      <c r="A1" s="21" t="s">
        <v>147</v>
      </c>
      <c r="J1" s="207" t="s">
        <v>228</v>
      </c>
    </row>
    <row r="2" spans="1:10" s="21" customFormat="1" ht="20.25" customHeight="1">
      <c r="A2" s="502"/>
      <c r="B2" s="499" t="s">
        <v>110</v>
      </c>
      <c r="C2" s="499" t="s">
        <v>111</v>
      </c>
      <c r="D2" s="499"/>
      <c r="E2" s="499"/>
      <c r="F2" s="499" t="s">
        <v>112</v>
      </c>
      <c r="G2" s="499"/>
      <c r="H2" s="499"/>
      <c r="I2" s="500"/>
      <c r="J2" s="500" t="s">
        <v>113</v>
      </c>
    </row>
    <row r="3" spans="1:10" s="21" customFormat="1" ht="30" customHeight="1">
      <c r="A3" s="503"/>
      <c r="B3" s="504"/>
      <c r="C3" s="80" t="s">
        <v>114</v>
      </c>
      <c r="D3" s="80" t="s">
        <v>115</v>
      </c>
      <c r="E3" s="81" t="s">
        <v>116</v>
      </c>
      <c r="F3" s="80" t="s">
        <v>117</v>
      </c>
      <c r="G3" s="80" t="s">
        <v>118</v>
      </c>
      <c r="H3" s="81" t="s">
        <v>159</v>
      </c>
      <c r="I3" s="82" t="s">
        <v>116</v>
      </c>
      <c r="J3" s="501"/>
    </row>
    <row r="4" spans="1:12" ht="18" customHeight="1">
      <c r="A4" s="505" t="s">
        <v>62</v>
      </c>
      <c r="B4" s="223" t="s">
        <v>76</v>
      </c>
      <c r="C4" s="294">
        <v>3873</v>
      </c>
      <c r="D4" s="294">
        <v>2026</v>
      </c>
      <c r="E4" s="285">
        <f aca="true" t="shared" si="0" ref="E4:E25">C4-D4</f>
        <v>1847</v>
      </c>
      <c r="F4" s="294">
        <v>14998</v>
      </c>
      <c r="G4" s="294">
        <v>13474</v>
      </c>
      <c r="H4" s="295">
        <v>-7</v>
      </c>
      <c r="I4" s="286">
        <f>F4-G4+H4</f>
        <v>1517</v>
      </c>
      <c r="J4" s="286">
        <f aca="true" t="shared" si="1" ref="J4:J17">E4+I4</f>
        <v>3364</v>
      </c>
      <c r="L4" s="224"/>
    </row>
    <row r="5" spans="1:10" ht="18" customHeight="1">
      <c r="A5" s="506"/>
      <c r="B5" s="223" t="s">
        <v>77</v>
      </c>
      <c r="C5" s="294">
        <v>3736</v>
      </c>
      <c r="D5" s="294">
        <v>2459</v>
      </c>
      <c r="E5" s="285">
        <f t="shared" si="0"/>
        <v>1277</v>
      </c>
      <c r="F5" s="294">
        <v>17840</v>
      </c>
      <c r="G5" s="294">
        <v>16116</v>
      </c>
      <c r="H5" s="294">
        <v>145</v>
      </c>
      <c r="I5" s="286">
        <f aca="true" t="shared" si="2" ref="I5:I25">F5-G5+H5</f>
        <v>1869</v>
      </c>
      <c r="J5" s="286">
        <f t="shared" si="1"/>
        <v>3146</v>
      </c>
    </row>
    <row r="6" spans="1:10" ht="18" customHeight="1">
      <c r="A6" s="506"/>
      <c r="B6" s="225" t="s">
        <v>164</v>
      </c>
      <c r="C6" s="293">
        <v>3954</v>
      </c>
      <c r="D6" s="293">
        <v>2715</v>
      </c>
      <c r="E6" s="287">
        <f t="shared" si="0"/>
        <v>1239</v>
      </c>
      <c r="F6" s="293">
        <v>13114</v>
      </c>
      <c r="G6" s="293">
        <v>14426</v>
      </c>
      <c r="H6" s="293">
        <v>-63</v>
      </c>
      <c r="I6" s="288">
        <f t="shared" si="2"/>
        <v>-1375</v>
      </c>
      <c r="J6" s="288">
        <f>E6+I6</f>
        <v>-136</v>
      </c>
    </row>
    <row r="7" spans="1:10" ht="18" customHeight="1">
      <c r="A7" s="507"/>
      <c r="B7" s="270" t="s">
        <v>354</v>
      </c>
      <c r="C7" s="296">
        <v>3850</v>
      </c>
      <c r="D7" s="296">
        <v>2947</v>
      </c>
      <c r="E7" s="289">
        <f t="shared" si="0"/>
        <v>903</v>
      </c>
      <c r="F7" s="296">
        <v>15359</v>
      </c>
      <c r="G7" s="296">
        <v>13964</v>
      </c>
      <c r="H7" s="296">
        <v>-50</v>
      </c>
      <c r="I7" s="290">
        <f t="shared" si="2"/>
        <v>1345</v>
      </c>
      <c r="J7" s="290">
        <f>E7+I7</f>
        <v>2248</v>
      </c>
    </row>
    <row r="8" spans="1:10" ht="18" customHeight="1">
      <c r="A8" s="505" t="s">
        <v>75</v>
      </c>
      <c r="B8" s="223" t="s">
        <v>76</v>
      </c>
      <c r="C8" s="294">
        <v>773</v>
      </c>
      <c r="D8" s="294">
        <v>481</v>
      </c>
      <c r="E8" s="285">
        <f t="shared" si="0"/>
        <v>292</v>
      </c>
      <c r="F8" s="294">
        <v>2426</v>
      </c>
      <c r="G8" s="294">
        <v>2502</v>
      </c>
      <c r="H8" s="294">
        <v>3</v>
      </c>
      <c r="I8" s="286">
        <f t="shared" si="2"/>
        <v>-73</v>
      </c>
      <c r="J8" s="286">
        <f t="shared" si="1"/>
        <v>219</v>
      </c>
    </row>
    <row r="9" spans="1:10" ht="18" customHeight="1">
      <c r="A9" s="506"/>
      <c r="B9" s="223" t="s">
        <v>77</v>
      </c>
      <c r="C9" s="294">
        <v>706</v>
      </c>
      <c r="D9" s="294">
        <v>543</v>
      </c>
      <c r="E9" s="285">
        <f t="shared" si="0"/>
        <v>163</v>
      </c>
      <c r="F9" s="294">
        <v>3470</v>
      </c>
      <c r="G9" s="294">
        <v>2891</v>
      </c>
      <c r="H9" s="294">
        <f>28-36</f>
        <v>-8</v>
      </c>
      <c r="I9" s="286">
        <f t="shared" si="2"/>
        <v>571</v>
      </c>
      <c r="J9" s="286">
        <f t="shared" si="1"/>
        <v>734</v>
      </c>
    </row>
    <row r="10" spans="1:10" ht="18" customHeight="1">
      <c r="A10" s="506"/>
      <c r="B10" s="225" t="s">
        <v>164</v>
      </c>
      <c r="C10" s="293">
        <v>732</v>
      </c>
      <c r="D10" s="293">
        <v>608</v>
      </c>
      <c r="E10" s="287">
        <f t="shared" si="0"/>
        <v>124</v>
      </c>
      <c r="F10" s="293">
        <v>2440</v>
      </c>
      <c r="G10" s="293">
        <v>2789</v>
      </c>
      <c r="H10" s="293">
        <f>21-25</f>
        <v>-4</v>
      </c>
      <c r="I10" s="288">
        <f t="shared" si="2"/>
        <v>-353</v>
      </c>
      <c r="J10" s="288">
        <f>E10+I10</f>
        <v>-229</v>
      </c>
    </row>
    <row r="11" spans="1:10" ht="18" customHeight="1">
      <c r="A11" s="507"/>
      <c r="B11" s="270" t="s">
        <v>354</v>
      </c>
      <c r="C11" s="296">
        <v>619</v>
      </c>
      <c r="D11" s="296">
        <v>651</v>
      </c>
      <c r="E11" s="289">
        <f>C11-D11</f>
        <v>-32</v>
      </c>
      <c r="F11" s="296">
        <v>2755</v>
      </c>
      <c r="G11" s="296">
        <v>2652</v>
      </c>
      <c r="H11" s="296">
        <v>-142</v>
      </c>
      <c r="I11" s="290">
        <f>F11-G11+H11</f>
        <v>-39</v>
      </c>
      <c r="J11" s="290">
        <f>E11+I11</f>
        <v>-71</v>
      </c>
    </row>
    <row r="12" spans="1:10" ht="18" customHeight="1">
      <c r="A12" s="505" t="s">
        <v>61</v>
      </c>
      <c r="B12" s="223" t="s">
        <v>76</v>
      </c>
      <c r="C12" s="294">
        <v>1833</v>
      </c>
      <c r="D12" s="294">
        <v>649</v>
      </c>
      <c r="E12" s="285">
        <f t="shared" si="0"/>
        <v>1184</v>
      </c>
      <c r="F12" s="294">
        <v>7363</v>
      </c>
      <c r="G12" s="294">
        <v>7713</v>
      </c>
      <c r="H12" s="294">
        <v>39</v>
      </c>
      <c r="I12" s="286">
        <f t="shared" si="2"/>
        <v>-311</v>
      </c>
      <c r="J12" s="286">
        <f>E12+I12</f>
        <v>873</v>
      </c>
    </row>
    <row r="13" spans="1:10" ht="18" customHeight="1">
      <c r="A13" s="508"/>
      <c r="B13" s="223" t="s">
        <v>77</v>
      </c>
      <c r="C13" s="294">
        <v>1722</v>
      </c>
      <c r="D13" s="294">
        <v>786</v>
      </c>
      <c r="E13" s="285">
        <f t="shared" si="0"/>
        <v>936</v>
      </c>
      <c r="F13" s="294">
        <v>9918</v>
      </c>
      <c r="G13" s="294">
        <v>9149</v>
      </c>
      <c r="H13" s="294">
        <v>40</v>
      </c>
      <c r="I13" s="286">
        <f t="shared" si="2"/>
        <v>809</v>
      </c>
      <c r="J13" s="286">
        <f t="shared" si="1"/>
        <v>1745</v>
      </c>
    </row>
    <row r="14" spans="1:10" ht="18" customHeight="1">
      <c r="A14" s="508"/>
      <c r="B14" s="225" t="s">
        <v>164</v>
      </c>
      <c r="C14" s="293">
        <v>1790</v>
      </c>
      <c r="D14" s="293">
        <v>905</v>
      </c>
      <c r="E14" s="287">
        <f t="shared" si="0"/>
        <v>885</v>
      </c>
      <c r="F14" s="293">
        <v>7707</v>
      </c>
      <c r="G14" s="293">
        <v>8613</v>
      </c>
      <c r="H14" s="293">
        <v>35</v>
      </c>
      <c r="I14" s="288">
        <f t="shared" si="2"/>
        <v>-871</v>
      </c>
      <c r="J14" s="288">
        <f t="shared" si="1"/>
        <v>14</v>
      </c>
    </row>
    <row r="15" spans="1:10" ht="18" customHeight="1">
      <c r="A15" s="509"/>
      <c r="B15" s="270" t="s">
        <v>386</v>
      </c>
      <c r="C15" s="296">
        <v>1721</v>
      </c>
      <c r="D15" s="296">
        <v>1016</v>
      </c>
      <c r="E15" s="289">
        <f>C15-D15</f>
        <v>705</v>
      </c>
      <c r="F15" s="296">
        <v>8441</v>
      </c>
      <c r="G15" s="296">
        <v>8455</v>
      </c>
      <c r="H15" s="296">
        <v>-81</v>
      </c>
      <c r="I15" s="290">
        <f>F15-G15+H15</f>
        <v>-95</v>
      </c>
      <c r="J15" s="290">
        <f>E15+I15</f>
        <v>610</v>
      </c>
    </row>
    <row r="16" spans="1:10" ht="18" customHeight="1">
      <c r="A16" s="505" t="s">
        <v>67</v>
      </c>
      <c r="B16" s="223" t="s">
        <v>175</v>
      </c>
      <c r="C16" s="294">
        <v>4390</v>
      </c>
      <c r="D16" s="294">
        <v>1672</v>
      </c>
      <c r="E16" s="285">
        <f t="shared" si="0"/>
        <v>2718</v>
      </c>
      <c r="F16" s="294">
        <v>13803</v>
      </c>
      <c r="G16" s="294">
        <v>14939</v>
      </c>
      <c r="H16" s="294">
        <v>-89</v>
      </c>
      <c r="I16" s="286">
        <f t="shared" si="2"/>
        <v>-1225</v>
      </c>
      <c r="J16" s="286">
        <f t="shared" si="1"/>
        <v>1493</v>
      </c>
    </row>
    <row r="17" spans="1:10" ht="18" customHeight="1">
      <c r="A17" s="508"/>
      <c r="B17" s="223" t="s">
        <v>176</v>
      </c>
      <c r="C17" s="294">
        <v>4152</v>
      </c>
      <c r="D17" s="294">
        <v>2083</v>
      </c>
      <c r="E17" s="285">
        <f t="shared" si="0"/>
        <v>2069</v>
      </c>
      <c r="F17" s="294">
        <v>19485</v>
      </c>
      <c r="G17" s="294">
        <v>17072</v>
      </c>
      <c r="H17" s="294">
        <v>-19</v>
      </c>
      <c r="I17" s="286">
        <f t="shared" si="2"/>
        <v>2394</v>
      </c>
      <c r="J17" s="286">
        <f t="shared" si="1"/>
        <v>4463</v>
      </c>
    </row>
    <row r="18" spans="1:10" ht="18" customHeight="1">
      <c r="A18" s="508"/>
      <c r="B18" s="225" t="s">
        <v>164</v>
      </c>
      <c r="C18" s="293">
        <v>4411</v>
      </c>
      <c r="D18" s="293">
        <v>2644</v>
      </c>
      <c r="E18" s="287">
        <f t="shared" si="0"/>
        <v>1767</v>
      </c>
      <c r="F18" s="293">
        <v>14880</v>
      </c>
      <c r="G18" s="293">
        <v>16809</v>
      </c>
      <c r="H18" s="293">
        <v>-89</v>
      </c>
      <c r="I18" s="288">
        <f t="shared" si="2"/>
        <v>-2018</v>
      </c>
      <c r="J18" s="288">
        <f>E18+I18</f>
        <v>-251</v>
      </c>
    </row>
    <row r="19" spans="1:10" ht="18" customHeight="1">
      <c r="A19" s="509"/>
      <c r="B19" s="270" t="s">
        <v>355</v>
      </c>
      <c r="C19" s="296">
        <v>4016</v>
      </c>
      <c r="D19" s="296">
        <v>3034</v>
      </c>
      <c r="E19" s="289">
        <f>C19-D19</f>
        <v>982</v>
      </c>
      <c r="F19" s="296">
        <v>17342</v>
      </c>
      <c r="G19" s="296">
        <v>17321</v>
      </c>
      <c r="H19" s="296">
        <v>-179</v>
      </c>
      <c r="I19" s="290">
        <f>F19-G19+H19</f>
        <v>-158</v>
      </c>
      <c r="J19" s="290">
        <f>E19+I19</f>
        <v>824</v>
      </c>
    </row>
    <row r="20" spans="1:10" ht="18" customHeight="1">
      <c r="A20" s="505" t="s">
        <v>78</v>
      </c>
      <c r="B20" s="223" t="s">
        <v>76</v>
      </c>
      <c r="C20" s="294">
        <v>2128</v>
      </c>
      <c r="D20" s="294">
        <v>902</v>
      </c>
      <c r="E20" s="285">
        <f t="shared" si="0"/>
        <v>1226</v>
      </c>
      <c r="F20" s="294">
        <v>8087</v>
      </c>
      <c r="G20" s="294">
        <v>7227</v>
      </c>
      <c r="H20" s="294">
        <v>-31</v>
      </c>
      <c r="I20" s="286">
        <f t="shared" si="2"/>
        <v>829</v>
      </c>
      <c r="J20" s="286">
        <f aca="true" t="shared" si="3" ref="J20:J25">E20+I20</f>
        <v>2055</v>
      </c>
    </row>
    <row r="21" spans="1:10" ht="18" customHeight="1">
      <c r="A21" s="508"/>
      <c r="B21" s="223" t="s">
        <v>77</v>
      </c>
      <c r="C21" s="294">
        <v>2016</v>
      </c>
      <c r="D21" s="294">
        <v>964</v>
      </c>
      <c r="E21" s="285">
        <f t="shared" si="0"/>
        <v>1052</v>
      </c>
      <c r="F21" s="294">
        <v>9920</v>
      </c>
      <c r="G21" s="294">
        <v>8111</v>
      </c>
      <c r="H21" s="294">
        <v>18</v>
      </c>
      <c r="I21" s="286">
        <f t="shared" si="2"/>
        <v>1827</v>
      </c>
      <c r="J21" s="286">
        <f t="shared" si="3"/>
        <v>2879</v>
      </c>
    </row>
    <row r="22" spans="1:10" ht="18" customHeight="1">
      <c r="A22" s="508"/>
      <c r="B22" s="225" t="s">
        <v>164</v>
      </c>
      <c r="C22" s="293">
        <v>2073</v>
      </c>
      <c r="D22" s="293">
        <v>1102</v>
      </c>
      <c r="E22" s="287">
        <f t="shared" si="0"/>
        <v>971</v>
      </c>
      <c r="F22" s="293">
        <v>8397</v>
      </c>
      <c r="G22" s="293">
        <v>8402</v>
      </c>
      <c r="H22" s="293">
        <v>-17</v>
      </c>
      <c r="I22" s="288">
        <f t="shared" si="2"/>
        <v>-22</v>
      </c>
      <c r="J22" s="288">
        <f>E22+I22</f>
        <v>949</v>
      </c>
    </row>
    <row r="23" spans="1:10" ht="18" customHeight="1">
      <c r="A23" s="509"/>
      <c r="B23" s="270" t="s">
        <v>354</v>
      </c>
      <c r="C23" s="296">
        <v>1913</v>
      </c>
      <c r="D23" s="296">
        <v>1295</v>
      </c>
      <c r="E23" s="289">
        <f>C23-D23</f>
        <v>618</v>
      </c>
      <c r="F23" s="296">
        <v>8825</v>
      </c>
      <c r="G23" s="296">
        <v>8283</v>
      </c>
      <c r="H23" s="296">
        <v>-234</v>
      </c>
      <c r="I23" s="290">
        <f>F23-G23+H23</f>
        <v>308</v>
      </c>
      <c r="J23" s="290">
        <f>E23+I23</f>
        <v>926</v>
      </c>
    </row>
    <row r="24" spans="1:10" ht="18" customHeight="1">
      <c r="A24" s="506" t="s">
        <v>63</v>
      </c>
      <c r="B24" s="223" t="s">
        <v>76</v>
      </c>
      <c r="C24" s="294">
        <f>1099+194+182+111</f>
        <v>1586</v>
      </c>
      <c r="D24" s="294">
        <v>1180</v>
      </c>
      <c r="E24" s="285">
        <f t="shared" si="0"/>
        <v>406</v>
      </c>
      <c r="F24" s="294">
        <v>4063</v>
      </c>
      <c r="G24" s="294">
        <v>4166</v>
      </c>
      <c r="H24" s="294">
        <v>-4</v>
      </c>
      <c r="I24" s="285">
        <f t="shared" si="2"/>
        <v>-107</v>
      </c>
      <c r="J24" s="286">
        <f t="shared" si="3"/>
        <v>299</v>
      </c>
    </row>
    <row r="25" spans="1:10" ht="18" customHeight="1">
      <c r="A25" s="506"/>
      <c r="B25" s="223" t="s">
        <v>77</v>
      </c>
      <c r="C25" s="294">
        <f>1023+160+217+100</f>
        <v>1500</v>
      </c>
      <c r="D25" s="294">
        <v>1393</v>
      </c>
      <c r="E25" s="285">
        <f t="shared" si="0"/>
        <v>107</v>
      </c>
      <c r="F25" s="294">
        <v>6428</v>
      </c>
      <c r="G25" s="294">
        <v>5951</v>
      </c>
      <c r="H25" s="295">
        <v>27</v>
      </c>
      <c r="I25" s="285">
        <f t="shared" si="2"/>
        <v>504</v>
      </c>
      <c r="J25" s="286">
        <f t="shared" si="3"/>
        <v>611</v>
      </c>
    </row>
    <row r="26" spans="1:10" ht="18" customHeight="1">
      <c r="A26" s="506"/>
      <c r="B26" s="225" t="s">
        <v>164</v>
      </c>
      <c r="C26" s="293">
        <f>1084+170+193+70</f>
        <v>1517</v>
      </c>
      <c r="D26" s="293">
        <v>1498</v>
      </c>
      <c r="E26" s="287">
        <f aca="true" t="shared" si="4" ref="E26:E31">C26-D26</f>
        <v>19</v>
      </c>
      <c r="F26" s="293">
        <v>5904</v>
      </c>
      <c r="G26" s="293">
        <v>5791</v>
      </c>
      <c r="H26" s="293">
        <v>30</v>
      </c>
      <c r="I26" s="288">
        <f>F26-G26+H26</f>
        <v>143</v>
      </c>
      <c r="J26" s="288">
        <f aca="true" t="shared" si="5" ref="J26:J31">E26+I26</f>
        <v>162</v>
      </c>
    </row>
    <row r="27" spans="1:10" ht="18" customHeight="1">
      <c r="A27" s="507"/>
      <c r="B27" s="270" t="s">
        <v>390</v>
      </c>
      <c r="C27" s="296">
        <v>1431</v>
      </c>
      <c r="D27" s="296">
        <v>1597</v>
      </c>
      <c r="E27" s="289">
        <f t="shared" si="4"/>
        <v>-166</v>
      </c>
      <c r="F27" s="296">
        <v>6292</v>
      </c>
      <c r="G27" s="296">
        <v>5660</v>
      </c>
      <c r="H27" s="296">
        <v>97</v>
      </c>
      <c r="I27" s="290">
        <f>F27-G27+H27</f>
        <v>729</v>
      </c>
      <c r="J27" s="290">
        <f t="shared" si="5"/>
        <v>563</v>
      </c>
    </row>
    <row r="28" spans="1:10" ht="18" customHeight="1">
      <c r="A28" s="505" t="s">
        <v>65</v>
      </c>
      <c r="B28" s="223" t="s">
        <v>76</v>
      </c>
      <c r="C28" s="294">
        <v>888</v>
      </c>
      <c r="D28" s="294">
        <v>341</v>
      </c>
      <c r="E28" s="285">
        <f t="shared" si="4"/>
        <v>547</v>
      </c>
      <c r="F28" s="294">
        <v>4073</v>
      </c>
      <c r="G28" s="294">
        <v>3786</v>
      </c>
      <c r="H28" s="295">
        <v>-8</v>
      </c>
      <c r="I28" s="285">
        <f aca="true" t="shared" si="6" ref="I28:I33">F28-G28+H28</f>
        <v>279</v>
      </c>
      <c r="J28" s="286">
        <f t="shared" si="5"/>
        <v>826</v>
      </c>
    </row>
    <row r="29" spans="1:10" ht="18" customHeight="1">
      <c r="A29" s="506"/>
      <c r="B29" s="223" t="s">
        <v>77</v>
      </c>
      <c r="C29" s="294">
        <v>721</v>
      </c>
      <c r="D29" s="294">
        <v>363</v>
      </c>
      <c r="E29" s="285">
        <f t="shared" si="4"/>
        <v>358</v>
      </c>
      <c r="F29" s="294">
        <v>5526</v>
      </c>
      <c r="G29" s="294">
        <v>4934</v>
      </c>
      <c r="H29" s="294">
        <v>-11</v>
      </c>
      <c r="I29" s="285">
        <f t="shared" si="6"/>
        <v>581</v>
      </c>
      <c r="J29" s="286">
        <f t="shared" si="5"/>
        <v>939</v>
      </c>
    </row>
    <row r="30" spans="1:10" ht="18" customHeight="1">
      <c r="A30" s="506"/>
      <c r="B30" s="225" t="s">
        <v>164</v>
      </c>
      <c r="C30" s="293">
        <v>816</v>
      </c>
      <c r="D30" s="293">
        <v>442</v>
      </c>
      <c r="E30" s="287">
        <f t="shared" si="4"/>
        <v>374</v>
      </c>
      <c r="F30" s="293">
        <v>4704</v>
      </c>
      <c r="G30" s="293">
        <v>4932</v>
      </c>
      <c r="H30" s="293">
        <v>-5</v>
      </c>
      <c r="I30" s="288">
        <f>F30-G30+H30</f>
        <v>-233</v>
      </c>
      <c r="J30" s="288">
        <f t="shared" si="5"/>
        <v>141</v>
      </c>
    </row>
    <row r="31" spans="1:10" ht="18" customHeight="1">
      <c r="A31" s="507"/>
      <c r="B31" s="270" t="s">
        <v>357</v>
      </c>
      <c r="C31" s="296">
        <v>790</v>
      </c>
      <c r="D31" s="296">
        <v>490</v>
      </c>
      <c r="E31" s="289">
        <f t="shared" si="4"/>
        <v>300</v>
      </c>
      <c r="F31" s="296">
        <v>5351</v>
      </c>
      <c r="G31" s="296">
        <v>5059</v>
      </c>
      <c r="H31" s="296">
        <v>-138</v>
      </c>
      <c r="I31" s="290">
        <f>F31-G31+H31</f>
        <v>154</v>
      </c>
      <c r="J31" s="290">
        <f t="shared" si="5"/>
        <v>454</v>
      </c>
    </row>
    <row r="32" spans="1:10" ht="18" customHeight="1">
      <c r="A32" s="505" t="s">
        <v>60</v>
      </c>
      <c r="B32" s="223" t="s">
        <v>76</v>
      </c>
      <c r="C32" s="294">
        <v>455</v>
      </c>
      <c r="D32" s="294">
        <v>257</v>
      </c>
      <c r="E32" s="285">
        <f aca="true" t="shared" si="7" ref="E32:E43">C32-D32</f>
        <v>198</v>
      </c>
      <c r="F32" s="294">
        <v>2058</v>
      </c>
      <c r="G32" s="294">
        <v>1742</v>
      </c>
      <c r="H32" s="294">
        <v>-6</v>
      </c>
      <c r="I32" s="285">
        <f t="shared" si="6"/>
        <v>310</v>
      </c>
      <c r="J32" s="286">
        <f aca="true" t="shared" si="8" ref="J32:J42">E32+I32</f>
        <v>508</v>
      </c>
    </row>
    <row r="33" spans="1:10" ht="18" customHeight="1">
      <c r="A33" s="506"/>
      <c r="B33" s="223" t="s">
        <v>77</v>
      </c>
      <c r="C33" s="294">
        <v>461</v>
      </c>
      <c r="D33" s="294">
        <v>289</v>
      </c>
      <c r="E33" s="285">
        <f t="shared" si="7"/>
        <v>172</v>
      </c>
      <c r="F33" s="294">
        <v>2953</v>
      </c>
      <c r="G33" s="294">
        <v>1966</v>
      </c>
      <c r="H33" s="294">
        <v>3</v>
      </c>
      <c r="I33" s="285">
        <f t="shared" si="6"/>
        <v>990</v>
      </c>
      <c r="J33" s="286">
        <f t="shared" si="8"/>
        <v>1162</v>
      </c>
    </row>
    <row r="34" spans="1:10" ht="18" customHeight="1">
      <c r="A34" s="506"/>
      <c r="B34" s="225" t="s">
        <v>164</v>
      </c>
      <c r="C34" s="293">
        <v>477</v>
      </c>
      <c r="D34" s="293">
        <v>309</v>
      </c>
      <c r="E34" s="287">
        <f t="shared" si="7"/>
        <v>168</v>
      </c>
      <c r="F34" s="293">
        <v>2301</v>
      </c>
      <c r="G34" s="293">
        <v>2129</v>
      </c>
      <c r="H34" s="293">
        <v>-41</v>
      </c>
      <c r="I34" s="288">
        <f>F34-G34+H34</f>
        <v>131</v>
      </c>
      <c r="J34" s="288">
        <f t="shared" si="8"/>
        <v>299</v>
      </c>
    </row>
    <row r="35" spans="1:10" ht="18" customHeight="1">
      <c r="A35" s="507"/>
      <c r="B35" s="270" t="s">
        <v>354</v>
      </c>
      <c r="C35" s="296">
        <v>456</v>
      </c>
      <c r="D35" s="296">
        <v>387</v>
      </c>
      <c r="E35" s="289">
        <f t="shared" si="7"/>
        <v>69</v>
      </c>
      <c r="F35" s="296">
        <v>2667</v>
      </c>
      <c r="G35" s="296">
        <v>2100</v>
      </c>
      <c r="H35" s="296">
        <v>-175</v>
      </c>
      <c r="I35" s="290">
        <f>F35-G35+H35</f>
        <v>392</v>
      </c>
      <c r="J35" s="290">
        <f>E35+I35</f>
        <v>461</v>
      </c>
    </row>
    <row r="36" spans="1:10" ht="18" customHeight="1">
      <c r="A36" s="505" t="s">
        <v>161</v>
      </c>
      <c r="B36" s="223" t="s">
        <v>76</v>
      </c>
      <c r="C36" s="297">
        <v>688</v>
      </c>
      <c r="D36" s="297">
        <v>230</v>
      </c>
      <c r="E36" s="291">
        <f t="shared" si="7"/>
        <v>458</v>
      </c>
      <c r="F36" s="297">
        <v>3271</v>
      </c>
      <c r="G36" s="297">
        <v>2284</v>
      </c>
      <c r="H36" s="297">
        <v>46</v>
      </c>
      <c r="I36" s="291">
        <f aca="true" t="shared" si="9" ref="I36:I43">F36-G36+H36</f>
        <v>1033</v>
      </c>
      <c r="J36" s="292">
        <f t="shared" si="8"/>
        <v>1491</v>
      </c>
    </row>
    <row r="37" spans="1:10" ht="18" customHeight="1">
      <c r="A37" s="506"/>
      <c r="B37" s="223" t="s">
        <v>77</v>
      </c>
      <c r="C37" s="294">
        <v>711</v>
      </c>
      <c r="D37" s="294">
        <v>225</v>
      </c>
      <c r="E37" s="285">
        <f t="shared" si="7"/>
        <v>486</v>
      </c>
      <c r="F37" s="294">
        <v>3339</v>
      </c>
      <c r="G37" s="294">
        <v>3028</v>
      </c>
      <c r="H37" s="295">
        <v>3</v>
      </c>
      <c r="I37" s="285">
        <f t="shared" si="9"/>
        <v>314</v>
      </c>
      <c r="J37" s="286">
        <f t="shared" si="8"/>
        <v>800</v>
      </c>
    </row>
    <row r="38" spans="1:10" ht="18" customHeight="1">
      <c r="A38" s="506"/>
      <c r="B38" s="225" t="s">
        <v>164</v>
      </c>
      <c r="C38" s="293">
        <v>655</v>
      </c>
      <c r="D38" s="293">
        <v>272</v>
      </c>
      <c r="E38" s="287">
        <f t="shared" si="7"/>
        <v>383</v>
      </c>
      <c r="F38" s="293">
        <v>3270</v>
      </c>
      <c r="G38" s="293">
        <v>3291</v>
      </c>
      <c r="H38" s="293">
        <v>18</v>
      </c>
      <c r="I38" s="288">
        <f t="shared" si="9"/>
        <v>-3</v>
      </c>
      <c r="J38" s="288">
        <f t="shared" si="8"/>
        <v>380</v>
      </c>
    </row>
    <row r="39" spans="1:10" ht="18" customHeight="1">
      <c r="A39" s="507"/>
      <c r="B39" s="270" t="s">
        <v>354</v>
      </c>
      <c r="C39" s="296">
        <v>642</v>
      </c>
      <c r="D39" s="296">
        <v>314</v>
      </c>
      <c r="E39" s="289">
        <f t="shared" si="7"/>
        <v>328</v>
      </c>
      <c r="F39" s="296">
        <v>3713</v>
      </c>
      <c r="G39" s="296">
        <v>3353</v>
      </c>
      <c r="H39" s="296">
        <v>-53</v>
      </c>
      <c r="I39" s="290">
        <f t="shared" si="9"/>
        <v>307</v>
      </c>
      <c r="J39" s="290">
        <f>E39+I39</f>
        <v>635</v>
      </c>
    </row>
    <row r="40" spans="1:10" ht="18" customHeight="1">
      <c r="A40" s="505" t="s">
        <v>80</v>
      </c>
      <c r="B40" s="223" t="s">
        <v>76</v>
      </c>
      <c r="C40" s="294">
        <v>380</v>
      </c>
      <c r="D40" s="294">
        <v>207</v>
      </c>
      <c r="E40" s="285">
        <f t="shared" si="7"/>
        <v>173</v>
      </c>
      <c r="F40" s="294">
        <v>1493</v>
      </c>
      <c r="G40" s="294">
        <v>1363</v>
      </c>
      <c r="H40" s="294">
        <v>-23</v>
      </c>
      <c r="I40" s="285">
        <f t="shared" si="9"/>
        <v>107</v>
      </c>
      <c r="J40" s="286">
        <f t="shared" si="8"/>
        <v>280</v>
      </c>
    </row>
    <row r="41" spans="1:10" ht="18" customHeight="1">
      <c r="A41" s="506"/>
      <c r="B41" s="223" t="s">
        <v>77</v>
      </c>
      <c r="C41" s="294">
        <v>390</v>
      </c>
      <c r="D41" s="294">
        <v>222</v>
      </c>
      <c r="E41" s="285">
        <f t="shared" si="7"/>
        <v>168</v>
      </c>
      <c r="F41" s="294">
        <v>1951</v>
      </c>
      <c r="G41" s="294">
        <v>1513</v>
      </c>
      <c r="H41" s="294">
        <v>-206</v>
      </c>
      <c r="I41" s="285">
        <f t="shared" si="9"/>
        <v>232</v>
      </c>
      <c r="J41" s="286">
        <f t="shared" si="8"/>
        <v>400</v>
      </c>
    </row>
    <row r="42" spans="1:10" ht="18" customHeight="1">
      <c r="A42" s="506"/>
      <c r="B42" s="225" t="s">
        <v>164</v>
      </c>
      <c r="C42" s="293">
        <v>454</v>
      </c>
      <c r="D42" s="293">
        <v>242</v>
      </c>
      <c r="E42" s="287">
        <f t="shared" si="7"/>
        <v>212</v>
      </c>
      <c r="F42" s="293">
        <v>1933</v>
      </c>
      <c r="G42" s="293">
        <v>1569</v>
      </c>
      <c r="H42" s="293">
        <v>-117</v>
      </c>
      <c r="I42" s="288">
        <f t="shared" si="9"/>
        <v>247</v>
      </c>
      <c r="J42" s="288">
        <f t="shared" si="8"/>
        <v>459</v>
      </c>
    </row>
    <row r="43" spans="1:10" ht="18" customHeight="1">
      <c r="A43" s="507"/>
      <c r="B43" s="270" t="s">
        <v>356</v>
      </c>
      <c r="C43" s="296">
        <v>410</v>
      </c>
      <c r="D43" s="296">
        <v>262</v>
      </c>
      <c r="E43" s="289">
        <f t="shared" si="7"/>
        <v>148</v>
      </c>
      <c r="F43" s="296">
        <v>1837</v>
      </c>
      <c r="G43" s="296">
        <v>1473</v>
      </c>
      <c r="H43" s="296">
        <v>-28</v>
      </c>
      <c r="I43" s="290">
        <f t="shared" si="9"/>
        <v>336</v>
      </c>
      <c r="J43" s="290">
        <f>E43+I43</f>
        <v>484</v>
      </c>
    </row>
    <row r="44" ht="12.75">
      <c r="A44" s="226"/>
    </row>
  </sheetData>
  <sheetProtection selectLockedCells="1" selectUnlockedCells="1"/>
  <mergeCells count="15">
    <mergeCell ref="A12:A15"/>
    <mergeCell ref="A16:A19"/>
    <mergeCell ref="A8:A11"/>
    <mergeCell ref="A20:A23"/>
    <mergeCell ref="A40:A43"/>
    <mergeCell ref="A36:A39"/>
    <mergeCell ref="A24:A27"/>
    <mergeCell ref="A28:A31"/>
    <mergeCell ref="A32:A35"/>
    <mergeCell ref="C2:E2"/>
    <mergeCell ref="F2:I2"/>
    <mergeCell ref="J2:J3"/>
    <mergeCell ref="A2:A3"/>
    <mergeCell ref="B2:B3"/>
    <mergeCell ref="A4:A7"/>
  </mergeCells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&amp;C-5-</oddFooter>
  </headerFooter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35"/>
  <sheetViews>
    <sheetView view="pageBreakPreview" zoomScaleSheetLayoutView="100" zoomScalePageLayoutView="0" workbookViewId="0" topLeftCell="A1">
      <pane xSplit="1" ySplit="2" topLeftCell="B9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I28" sqref="I28"/>
    </sheetView>
  </sheetViews>
  <sheetFormatPr defaultColWidth="8.796875" defaultRowHeight="18.75" customHeight="1"/>
  <cols>
    <col min="1" max="1" width="11.69921875" style="16" customWidth="1"/>
    <col min="2" max="2" width="13" style="16" bestFit="1" customWidth="1"/>
    <col min="3" max="6" width="11" style="16" customWidth="1"/>
    <col min="7" max="7" width="11" style="157" customWidth="1"/>
    <col min="8" max="15" width="11" style="16" customWidth="1"/>
    <col min="16" max="16" width="13" style="16" bestFit="1" customWidth="1"/>
    <col min="17" max="16384" width="9.09765625" style="16" customWidth="1"/>
  </cols>
  <sheetData>
    <row r="1" spans="1:15" ht="18.75" customHeight="1" thickBot="1">
      <c r="A1" s="109" t="s">
        <v>148</v>
      </c>
      <c r="B1" s="44"/>
      <c r="C1" s="4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27" t="s">
        <v>229</v>
      </c>
    </row>
    <row r="2" spans="1:15" s="24" customFormat="1" ht="30" customHeight="1">
      <c r="A2" s="45"/>
      <c r="B2" s="85" t="s">
        <v>236</v>
      </c>
      <c r="C2" s="86" t="s">
        <v>64</v>
      </c>
      <c r="D2" s="86" t="s">
        <v>237</v>
      </c>
      <c r="E2" s="86" t="s">
        <v>238</v>
      </c>
      <c r="F2" s="86" t="s">
        <v>239</v>
      </c>
      <c r="G2" s="86" t="s">
        <v>240</v>
      </c>
      <c r="H2" s="87" t="s">
        <v>241</v>
      </c>
      <c r="I2" s="367" t="s">
        <v>242</v>
      </c>
      <c r="J2" s="86" t="s">
        <v>243</v>
      </c>
      <c r="K2" s="86" t="s">
        <v>244</v>
      </c>
      <c r="L2" s="86" t="s">
        <v>245</v>
      </c>
      <c r="M2" s="89" t="s">
        <v>246</v>
      </c>
      <c r="N2" s="86" t="s">
        <v>247</v>
      </c>
      <c r="O2" s="87" t="s">
        <v>248</v>
      </c>
    </row>
    <row r="3" spans="1:15" ht="21" customHeight="1">
      <c r="A3" s="512" t="s">
        <v>0</v>
      </c>
      <c r="B3" s="510" t="s">
        <v>235</v>
      </c>
      <c r="C3" s="325">
        <v>674</v>
      </c>
      <c r="D3" s="325">
        <v>4969</v>
      </c>
      <c r="E3" s="325">
        <v>16480</v>
      </c>
      <c r="F3" s="325">
        <v>9065</v>
      </c>
      <c r="G3" s="325">
        <v>6335</v>
      </c>
      <c r="H3" s="326">
        <v>1008</v>
      </c>
      <c r="I3" s="368">
        <v>456</v>
      </c>
      <c r="J3" s="325">
        <v>792</v>
      </c>
      <c r="K3" s="325">
        <v>5587</v>
      </c>
      <c r="L3" s="325">
        <v>9544</v>
      </c>
      <c r="M3" s="325">
        <v>7840</v>
      </c>
      <c r="N3" s="325">
        <v>912</v>
      </c>
      <c r="O3" s="354">
        <v>63662</v>
      </c>
    </row>
    <row r="4" spans="1:15" ht="21" customHeight="1">
      <c r="A4" s="513"/>
      <c r="B4" s="511"/>
      <c r="C4" s="328">
        <v>5</v>
      </c>
      <c r="D4" s="329">
        <v>340</v>
      </c>
      <c r="E4" s="329">
        <v>957</v>
      </c>
      <c r="F4" s="329">
        <v>631</v>
      </c>
      <c r="G4" s="329">
        <v>193</v>
      </c>
      <c r="H4" s="330">
        <v>221</v>
      </c>
      <c r="I4" s="369">
        <v>5</v>
      </c>
      <c r="J4" s="329">
        <v>113</v>
      </c>
      <c r="K4" s="329">
        <v>196</v>
      </c>
      <c r="L4" s="329">
        <v>2502</v>
      </c>
      <c r="M4" s="329">
        <v>1605</v>
      </c>
      <c r="N4" s="329">
        <v>230</v>
      </c>
      <c r="O4" s="355">
        <v>6998</v>
      </c>
    </row>
    <row r="5" spans="1:15" ht="21" customHeight="1">
      <c r="A5" s="512" t="s">
        <v>1</v>
      </c>
      <c r="B5" s="325">
        <v>680</v>
      </c>
      <c r="C5" s="510" t="s">
        <v>235</v>
      </c>
      <c r="D5" s="325">
        <v>2131</v>
      </c>
      <c r="E5" s="325">
        <v>438</v>
      </c>
      <c r="F5" s="325">
        <v>3364</v>
      </c>
      <c r="G5" s="325">
        <v>3039</v>
      </c>
      <c r="H5" s="326">
        <v>281</v>
      </c>
      <c r="I5" s="368">
        <v>2257</v>
      </c>
      <c r="J5" s="331">
        <v>34</v>
      </c>
      <c r="K5" s="325">
        <v>102</v>
      </c>
      <c r="L5" s="325">
        <v>1104</v>
      </c>
      <c r="M5" s="325">
        <v>1827</v>
      </c>
      <c r="N5" s="325">
        <v>82</v>
      </c>
      <c r="O5" s="354">
        <v>15339</v>
      </c>
    </row>
    <row r="6" spans="1:15" ht="21" customHeight="1">
      <c r="A6" s="513"/>
      <c r="B6" s="329">
        <v>125</v>
      </c>
      <c r="C6" s="511"/>
      <c r="D6" s="329">
        <v>281</v>
      </c>
      <c r="E6" s="332">
        <v>56</v>
      </c>
      <c r="F6" s="329">
        <v>244</v>
      </c>
      <c r="G6" s="329">
        <v>194</v>
      </c>
      <c r="H6" s="330">
        <v>127</v>
      </c>
      <c r="I6" s="369">
        <v>135</v>
      </c>
      <c r="J6" s="328">
        <v>25</v>
      </c>
      <c r="K6" s="329">
        <v>0</v>
      </c>
      <c r="L6" s="329">
        <v>537</v>
      </c>
      <c r="M6" s="329">
        <v>302</v>
      </c>
      <c r="N6" s="329">
        <v>49</v>
      </c>
      <c r="O6" s="355">
        <v>2075</v>
      </c>
    </row>
    <row r="7" spans="1:15" ht="21" customHeight="1">
      <c r="A7" s="512" t="s">
        <v>2</v>
      </c>
      <c r="B7" s="325">
        <v>1581</v>
      </c>
      <c r="C7" s="325">
        <v>1242</v>
      </c>
      <c r="D7" s="510" t="s">
        <v>235</v>
      </c>
      <c r="E7" s="325">
        <v>4045</v>
      </c>
      <c r="F7" s="325">
        <v>5698</v>
      </c>
      <c r="G7" s="325">
        <v>1056</v>
      </c>
      <c r="H7" s="326">
        <v>2357</v>
      </c>
      <c r="I7" s="368">
        <v>1843</v>
      </c>
      <c r="J7" s="325">
        <v>755</v>
      </c>
      <c r="K7" s="325">
        <v>262</v>
      </c>
      <c r="L7" s="325">
        <v>5826</v>
      </c>
      <c r="M7" s="325">
        <v>7172</v>
      </c>
      <c r="N7" s="325">
        <v>473</v>
      </c>
      <c r="O7" s="354">
        <v>32310</v>
      </c>
    </row>
    <row r="8" spans="1:15" ht="21" customHeight="1">
      <c r="A8" s="513"/>
      <c r="B8" s="329">
        <v>428</v>
      </c>
      <c r="C8" s="329">
        <v>87</v>
      </c>
      <c r="D8" s="511"/>
      <c r="E8" s="329">
        <v>177</v>
      </c>
      <c r="F8" s="329">
        <v>439</v>
      </c>
      <c r="G8" s="329">
        <v>5</v>
      </c>
      <c r="H8" s="330">
        <v>605</v>
      </c>
      <c r="I8" s="369">
        <v>80</v>
      </c>
      <c r="J8" s="329">
        <v>51</v>
      </c>
      <c r="K8" s="329">
        <v>4</v>
      </c>
      <c r="L8" s="329">
        <v>1299</v>
      </c>
      <c r="M8" s="329">
        <v>1121</v>
      </c>
      <c r="N8" s="329">
        <v>116</v>
      </c>
      <c r="O8" s="355">
        <v>4412</v>
      </c>
    </row>
    <row r="9" spans="1:15" ht="21" customHeight="1">
      <c r="A9" s="512" t="s">
        <v>68</v>
      </c>
      <c r="B9" s="325">
        <v>6024</v>
      </c>
      <c r="C9" s="325">
        <v>289</v>
      </c>
      <c r="D9" s="273">
        <v>4484</v>
      </c>
      <c r="E9" s="510" t="s">
        <v>235</v>
      </c>
      <c r="F9" s="325">
        <v>3223</v>
      </c>
      <c r="G9" s="325">
        <v>450</v>
      </c>
      <c r="H9" s="326">
        <v>1405</v>
      </c>
      <c r="I9" s="368">
        <v>200</v>
      </c>
      <c r="J9" s="325">
        <v>7885</v>
      </c>
      <c r="K9" s="325">
        <v>151</v>
      </c>
      <c r="L9" s="325">
        <v>8043</v>
      </c>
      <c r="M9" s="325">
        <v>6193</v>
      </c>
      <c r="N9" s="325">
        <v>784</v>
      </c>
      <c r="O9" s="354">
        <v>39131</v>
      </c>
    </row>
    <row r="10" spans="1:15" ht="21" customHeight="1">
      <c r="A10" s="513"/>
      <c r="B10" s="329">
        <v>1291</v>
      </c>
      <c r="C10" s="329">
        <v>1</v>
      </c>
      <c r="D10" s="327">
        <v>340</v>
      </c>
      <c r="E10" s="511"/>
      <c r="F10" s="329">
        <v>194</v>
      </c>
      <c r="G10" s="329">
        <v>3</v>
      </c>
      <c r="H10" s="330">
        <v>325</v>
      </c>
      <c r="I10" s="369">
        <v>9</v>
      </c>
      <c r="J10" s="329">
        <v>560</v>
      </c>
      <c r="K10" s="329">
        <v>3</v>
      </c>
      <c r="L10" s="329">
        <v>2906</v>
      </c>
      <c r="M10" s="329">
        <v>1833</v>
      </c>
      <c r="N10" s="329">
        <v>185</v>
      </c>
      <c r="O10" s="355">
        <v>7650</v>
      </c>
    </row>
    <row r="11" spans="1:15" ht="21" customHeight="1">
      <c r="A11" s="512" t="s">
        <v>3</v>
      </c>
      <c r="B11" s="325">
        <v>6367</v>
      </c>
      <c r="C11" s="325">
        <v>1968</v>
      </c>
      <c r="D11" s="325">
        <v>7806</v>
      </c>
      <c r="E11" s="325">
        <v>4932</v>
      </c>
      <c r="F11" s="510" t="s">
        <v>235</v>
      </c>
      <c r="G11" s="325">
        <v>3784</v>
      </c>
      <c r="H11" s="326">
        <v>1958</v>
      </c>
      <c r="I11" s="368">
        <v>1302</v>
      </c>
      <c r="J11" s="325">
        <v>352</v>
      </c>
      <c r="K11" s="325">
        <v>564</v>
      </c>
      <c r="L11" s="325">
        <v>5795</v>
      </c>
      <c r="M11" s="325">
        <v>3902</v>
      </c>
      <c r="N11" s="325">
        <v>421</v>
      </c>
      <c r="O11" s="354">
        <v>39151</v>
      </c>
    </row>
    <row r="12" spans="1:15" ht="21" customHeight="1">
      <c r="A12" s="513"/>
      <c r="B12" s="329">
        <v>798</v>
      </c>
      <c r="C12" s="329">
        <v>131</v>
      </c>
      <c r="D12" s="329">
        <v>434</v>
      </c>
      <c r="E12" s="329">
        <v>262</v>
      </c>
      <c r="F12" s="511"/>
      <c r="G12" s="329">
        <v>262</v>
      </c>
      <c r="H12" s="330">
        <v>305</v>
      </c>
      <c r="I12" s="369">
        <v>39</v>
      </c>
      <c r="J12" s="328">
        <v>49</v>
      </c>
      <c r="K12" s="329">
        <v>29</v>
      </c>
      <c r="L12" s="329">
        <v>1331</v>
      </c>
      <c r="M12" s="329">
        <v>695</v>
      </c>
      <c r="N12" s="329">
        <v>154</v>
      </c>
      <c r="O12" s="355">
        <v>4489</v>
      </c>
    </row>
    <row r="13" spans="1:15" s="157" customFormat="1" ht="21" customHeight="1">
      <c r="A13" s="512" t="s">
        <v>4</v>
      </c>
      <c r="B13" s="325">
        <v>3950</v>
      </c>
      <c r="C13" s="325">
        <v>4428</v>
      </c>
      <c r="D13" s="325">
        <v>2152</v>
      </c>
      <c r="E13" s="325">
        <v>902</v>
      </c>
      <c r="F13" s="325">
        <v>6881</v>
      </c>
      <c r="G13" s="510" t="s">
        <v>235</v>
      </c>
      <c r="H13" s="326">
        <v>348</v>
      </c>
      <c r="I13" s="368">
        <v>857</v>
      </c>
      <c r="J13" s="325">
        <v>68</v>
      </c>
      <c r="K13" s="325">
        <v>1271</v>
      </c>
      <c r="L13" s="325">
        <v>2392</v>
      </c>
      <c r="M13" s="325">
        <v>3594</v>
      </c>
      <c r="N13" s="325">
        <v>144</v>
      </c>
      <c r="O13" s="354">
        <v>26987</v>
      </c>
    </row>
    <row r="14" spans="1:15" s="157" customFormat="1" ht="21" customHeight="1">
      <c r="A14" s="513"/>
      <c r="B14" s="329">
        <v>495</v>
      </c>
      <c r="C14" s="329">
        <v>199</v>
      </c>
      <c r="D14" s="329">
        <v>244</v>
      </c>
      <c r="E14" s="329">
        <v>179</v>
      </c>
      <c r="F14" s="329">
        <v>345</v>
      </c>
      <c r="G14" s="511"/>
      <c r="H14" s="330">
        <v>115</v>
      </c>
      <c r="I14" s="369">
        <v>9</v>
      </c>
      <c r="J14" s="328">
        <v>57</v>
      </c>
      <c r="K14" s="329">
        <v>16</v>
      </c>
      <c r="L14" s="329">
        <v>1258</v>
      </c>
      <c r="M14" s="329">
        <v>742</v>
      </c>
      <c r="N14" s="329">
        <v>58</v>
      </c>
      <c r="O14" s="355">
        <v>3717</v>
      </c>
    </row>
    <row r="15" spans="1:15" ht="21" customHeight="1">
      <c r="A15" s="512" t="s">
        <v>5</v>
      </c>
      <c r="B15" s="325">
        <v>1294</v>
      </c>
      <c r="C15" s="325">
        <v>334</v>
      </c>
      <c r="D15" s="325">
        <v>6511</v>
      </c>
      <c r="E15" s="325">
        <v>3742</v>
      </c>
      <c r="F15" s="325">
        <v>3541</v>
      </c>
      <c r="G15" s="325">
        <v>448</v>
      </c>
      <c r="H15" s="514" t="s">
        <v>235</v>
      </c>
      <c r="I15" s="368">
        <v>438</v>
      </c>
      <c r="J15" s="325">
        <v>328</v>
      </c>
      <c r="K15" s="325">
        <v>86</v>
      </c>
      <c r="L15" s="325">
        <v>3057</v>
      </c>
      <c r="M15" s="325">
        <v>2172</v>
      </c>
      <c r="N15" s="325">
        <v>219</v>
      </c>
      <c r="O15" s="354">
        <v>22170</v>
      </c>
    </row>
    <row r="16" spans="1:15" ht="21" customHeight="1">
      <c r="A16" s="513"/>
      <c r="B16" s="329">
        <v>227</v>
      </c>
      <c r="C16" s="329">
        <v>41</v>
      </c>
      <c r="D16" s="329">
        <v>336</v>
      </c>
      <c r="E16" s="329">
        <v>165</v>
      </c>
      <c r="F16" s="329">
        <v>265</v>
      </c>
      <c r="G16" s="329">
        <v>4</v>
      </c>
      <c r="H16" s="515"/>
      <c r="I16" s="369">
        <v>25</v>
      </c>
      <c r="J16" s="328">
        <v>22</v>
      </c>
      <c r="K16" s="329">
        <v>0</v>
      </c>
      <c r="L16" s="329">
        <v>585</v>
      </c>
      <c r="M16" s="329">
        <v>445</v>
      </c>
      <c r="N16" s="329">
        <v>53</v>
      </c>
      <c r="O16" s="355">
        <v>2168</v>
      </c>
    </row>
    <row r="17" spans="1:15" ht="21" customHeight="1">
      <c r="A17" s="512" t="s">
        <v>6</v>
      </c>
      <c r="B17" s="325">
        <v>366</v>
      </c>
      <c r="C17" s="325">
        <v>2336</v>
      </c>
      <c r="D17" s="325">
        <v>3067</v>
      </c>
      <c r="E17" s="325">
        <v>388</v>
      </c>
      <c r="F17" s="325">
        <v>2150</v>
      </c>
      <c r="G17" s="325">
        <v>662</v>
      </c>
      <c r="H17" s="326">
        <v>283</v>
      </c>
      <c r="I17" s="518" t="s">
        <v>235</v>
      </c>
      <c r="J17" s="331">
        <v>47</v>
      </c>
      <c r="K17" s="325">
        <v>63</v>
      </c>
      <c r="L17" s="325">
        <v>750</v>
      </c>
      <c r="M17" s="325">
        <v>1856</v>
      </c>
      <c r="N17" s="325">
        <v>51</v>
      </c>
      <c r="O17" s="354">
        <v>12019</v>
      </c>
    </row>
    <row r="18" spans="1:15" ht="21" customHeight="1">
      <c r="A18" s="513"/>
      <c r="B18" s="329">
        <v>64</v>
      </c>
      <c r="C18" s="329">
        <v>345</v>
      </c>
      <c r="D18" s="329">
        <v>221</v>
      </c>
      <c r="E18" s="329">
        <v>54</v>
      </c>
      <c r="F18" s="329">
        <v>152</v>
      </c>
      <c r="G18" s="329">
        <v>6</v>
      </c>
      <c r="H18" s="330">
        <v>149</v>
      </c>
      <c r="I18" s="519"/>
      <c r="J18" s="328">
        <v>11</v>
      </c>
      <c r="K18" s="328">
        <v>2</v>
      </c>
      <c r="L18" s="329">
        <v>307</v>
      </c>
      <c r="M18" s="329">
        <v>179</v>
      </c>
      <c r="N18" s="329">
        <v>32</v>
      </c>
      <c r="O18" s="355">
        <v>1522</v>
      </c>
    </row>
    <row r="19" spans="1:15" ht="21" customHeight="1">
      <c r="A19" s="512" t="s">
        <v>161</v>
      </c>
      <c r="B19" s="325">
        <v>315</v>
      </c>
      <c r="C19" s="331">
        <v>25</v>
      </c>
      <c r="D19" s="325">
        <v>771</v>
      </c>
      <c r="E19" s="325">
        <v>8108</v>
      </c>
      <c r="F19" s="325">
        <v>207</v>
      </c>
      <c r="G19" s="325">
        <v>21</v>
      </c>
      <c r="H19" s="326">
        <v>126</v>
      </c>
      <c r="I19" s="370">
        <v>20</v>
      </c>
      <c r="J19" s="510" t="s">
        <v>235</v>
      </c>
      <c r="K19" s="325">
        <v>8</v>
      </c>
      <c r="L19" s="325">
        <v>3096</v>
      </c>
      <c r="M19" s="325">
        <v>2741</v>
      </c>
      <c r="N19" s="325">
        <v>154</v>
      </c>
      <c r="O19" s="354">
        <v>15592</v>
      </c>
    </row>
    <row r="20" spans="1:15" ht="21" customHeight="1">
      <c r="A20" s="513"/>
      <c r="B20" s="329">
        <v>87</v>
      </c>
      <c r="C20" s="328">
        <v>0</v>
      </c>
      <c r="D20" s="329">
        <v>77</v>
      </c>
      <c r="E20" s="329">
        <v>912</v>
      </c>
      <c r="F20" s="329">
        <v>4</v>
      </c>
      <c r="G20" s="329">
        <v>1</v>
      </c>
      <c r="H20" s="330">
        <v>35</v>
      </c>
      <c r="I20" s="371">
        <v>1</v>
      </c>
      <c r="J20" s="511"/>
      <c r="K20" s="328">
        <v>0</v>
      </c>
      <c r="L20" s="329">
        <v>750</v>
      </c>
      <c r="M20" s="329">
        <v>482</v>
      </c>
      <c r="N20" s="329">
        <v>21</v>
      </c>
      <c r="O20" s="355">
        <v>2370</v>
      </c>
    </row>
    <row r="21" spans="1:15" ht="21" customHeight="1">
      <c r="A21" s="512" t="s">
        <v>7</v>
      </c>
      <c r="B21" s="325">
        <v>3539</v>
      </c>
      <c r="C21" s="325">
        <v>77</v>
      </c>
      <c r="D21" s="325">
        <v>485</v>
      </c>
      <c r="E21" s="325">
        <v>345</v>
      </c>
      <c r="F21" s="325">
        <v>846</v>
      </c>
      <c r="G21" s="325">
        <v>1676</v>
      </c>
      <c r="H21" s="326">
        <v>39</v>
      </c>
      <c r="I21" s="368">
        <v>51</v>
      </c>
      <c r="J21" s="325">
        <v>20</v>
      </c>
      <c r="K21" s="510" t="s">
        <v>235</v>
      </c>
      <c r="L21" s="325">
        <v>732</v>
      </c>
      <c r="M21" s="325">
        <v>2152</v>
      </c>
      <c r="N21" s="325">
        <v>92</v>
      </c>
      <c r="O21" s="354">
        <v>10054</v>
      </c>
    </row>
    <row r="22" spans="1:15" ht="21" customHeight="1">
      <c r="A22" s="513"/>
      <c r="B22" s="329">
        <v>450</v>
      </c>
      <c r="C22" s="328">
        <v>0</v>
      </c>
      <c r="D22" s="329">
        <v>33</v>
      </c>
      <c r="E22" s="329">
        <v>43</v>
      </c>
      <c r="F22" s="329">
        <v>100</v>
      </c>
      <c r="G22" s="329">
        <v>8</v>
      </c>
      <c r="H22" s="330">
        <v>8</v>
      </c>
      <c r="I22" s="371">
        <v>0</v>
      </c>
      <c r="J22" s="328">
        <v>11</v>
      </c>
      <c r="K22" s="511"/>
      <c r="L22" s="329">
        <v>231</v>
      </c>
      <c r="M22" s="329">
        <v>305</v>
      </c>
      <c r="N22" s="329">
        <v>27</v>
      </c>
      <c r="O22" s="355">
        <v>1216</v>
      </c>
    </row>
    <row r="23" spans="1:15" ht="21" customHeight="1">
      <c r="A23" s="512" t="s">
        <v>9</v>
      </c>
      <c r="B23" s="325">
        <v>4566</v>
      </c>
      <c r="C23" s="325">
        <v>540</v>
      </c>
      <c r="D23" s="325">
        <v>9463</v>
      </c>
      <c r="E23" s="325">
        <v>12583</v>
      </c>
      <c r="F23" s="325">
        <v>3240</v>
      </c>
      <c r="G23" s="325">
        <v>534</v>
      </c>
      <c r="H23" s="326">
        <v>1279</v>
      </c>
      <c r="I23" s="368">
        <v>508</v>
      </c>
      <c r="J23" s="325">
        <v>3683</v>
      </c>
      <c r="K23" s="325">
        <v>183</v>
      </c>
      <c r="L23" s="510" t="s">
        <v>235</v>
      </c>
      <c r="M23" s="325">
        <v>116209</v>
      </c>
      <c r="N23" s="325">
        <v>15453</v>
      </c>
      <c r="O23" s="354">
        <v>168241</v>
      </c>
    </row>
    <row r="24" spans="1:15" ht="21" customHeight="1">
      <c r="A24" s="513"/>
      <c r="B24" s="329">
        <v>250</v>
      </c>
      <c r="C24" s="329">
        <v>12</v>
      </c>
      <c r="D24" s="329">
        <v>541</v>
      </c>
      <c r="E24" s="329">
        <v>1762</v>
      </c>
      <c r="F24" s="329">
        <v>100</v>
      </c>
      <c r="G24" s="329">
        <v>4</v>
      </c>
      <c r="H24" s="330">
        <v>43</v>
      </c>
      <c r="I24" s="369">
        <v>5</v>
      </c>
      <c r="J24" s="328">
        <v>709</v>
      </c>
      <c r="K24" s="329">
        <v>0</v>
      </c>
      <c r="L24" s="511"/>
      <c r="M24" s="329">
        <v>16363</v>
      </c>
      <c r="N24" s="329">
        <v>2102</v>
      </c>
      <c r="O24" s="355">
        <v>21891</v>
      </c>
    </row>
    <row r="25" spans="1:15" ht="21" customHeight="1">
      <c r="A25" s="521" t="s">
        <v>49</v>
      </c>
      <c r="B25" s="325">
        <v>11861</v>
      </c>
      <c r="C25" s="333">
        <v>3724</v>
      </c>
      <c r="D25" s="325">
        <v>18899</v>
      </c>
      <c r="E25" s="333">
        <v>20468</v>
      </c>
      <c r="F25" s="325">
        <v>6791</v>
      </c>
      <c r="G25" s="325">
        <v>3791</v>
      </c>
      <c r="H25" s="326">
        <v>2042</v>
      </c>
      <c r="I25" s="372">
        <v>2328</v>
      </c>
      <c r="J25" s="333">
        <v>6465</v>
      </c>
      <c r="K25" s="325">
        <v>3083</v>
      </c>
      <c r="L25" s="333">
        <v>297644</v>
      </c>
      <c r="M25" s="510" t="s">
        <v>235</v>
      </c>
      <c r="N25" s="333">
        <v>50162</v>
      </c>
      <c r="O25" s="351">
        <v>427258</v>
      </c>
    </row>
    <row r="26" spans="1:15" ht="21" customHeight="1">
      <c r="A26" s="522"/>
      <c r="B26" s="329">
        <v>1790</v>
      </c>
      <c r="C26" s="334">
        <v>61</v>
      </c>
      <c r="D26" s="329">
        <v>1932</v>
      </c>
      <c r="E26" s="334">
        <v>3034</v>
      </c>
      <c r="F26" s="329">
        <v>452</v>
      </c>
      <c r="G26" s="329">
        <v>107</v>
      </c>
      <c r="H26" s="330">
        <v>392</v>
      </c>
      <c r="I26" s="373">
        <v>48</v>
      </c>
      <c r="J26" s="334">
        <v>1124</v>
      </c>
      <c r="K26" s="329">
        <v>49</v>
      </c>
      <c r="L26" s="334">
        <v>44730</v>
      </c>
      <c r="M26" s="511"/>
      <c r="N26" s="334">
        <v>7131</v>
      </c>
      <c r="O26" s="356">
        <v>60850</v>
      </c>
    </row>
    <row r="27" spans="1:15" ht="21" customHeight="1">
      <c r="A27" s="512" t="s">
        <v>10</v>
      </c>
      <c r="B27" s="325">
        <v>1149</v>
      </c>
      <c r="C27" s="325">
        <v>157</v>
      </c>
      <c r="D27" s="325">
        <v>1626</v>
      </c>
      <c r="E27" s="333">
        <v>3167</v>
      </c>
      <c r="F27" s="325">
        <v>594</v>
      </c>
      <c r="G27" s="325">
        <v>168</v>
      </c>
      <c r="H27" s="326">
        <v>200</v>
      </c>
      <c r="I27" s="368">
        <v>115</v>
      </c>
      <c r="J27" s="333">
        <v>394</v>
      </c>
      <c r="K27" s="325">
        <v>132</v>
      </c>
      <c r="L27" s="333">
        <v>82420</v>
      </c>
      <c r="M27" s="333">
        <v>68180</v>
      </c>
      <c r="N27" s="510" t="s">
        <v>235</v>
      </c>
      <c r="O27" s="351">
        <v>156996</v>
      </c>
    </row>
    <row r="28" spans="1:15" ht="21" customHeight="1">
      <c r="A28" s="513"/>
      <c r="B28" s="329">
        <v>277</v>
      </c>
      <c r="C28" s="329">
        <v>5</v>
      </c>
      <c r="D28" s="329">
        <v>103</v>
      </c>
      <c r="E28" s="334">
        <v>928</v>
      </c>
      <c r="F28" s="329">
        <v>15</v>
      </c>
      <c r="G28" s="329">
        <v>10</v>
      </c>
      <c r="H28" s="330">
        <v>33</v>
      </c>
      <c r="I28" s="484" t="s">
        <v>170</v>
      </c>
      <c r="J28" s="335">
        <v>460</v>
      </c>
      <c r="K28" s="329">
        <v>0</v>
      </c>
      <c r="L28" s="334">
        <v>18770</v>
      </c>
      <c r="M28" s="334">
        <v>9845</v>
      </c>
      <c r="N28" s="511"/>
      <c r="O28" s="356">
        <v>30164</v>
      </c>
    </row>
    <row r="29" spans="1:16" ht="21" customHeight="1">
      <c r="A29" s="512" t="s">
        <v>11</v>
      </c>
      <c r="B29" s="349">
        <v>41692</v>
      </c>
      <c r="C29" s="350">
        <v>15794</v>
      </c>
      <c r="D29" s="349">
        <v>62364</v>
      </c>
      <c r="E29" s="350">
        <v>75598</v>
      </c>
      <c r="F29" s="349">
        <v>45600</v>
      </c>
      <c r="G29" s="349">
        <v>21964</v>
      </c>
      <c r="H29" s="354">
        <v>11326</v>
      </c>
      <c r="I29" s="374">
        <v>10375</v>
      </c>
      <c r="J29" s="350">
        <v>20823</v>
      </c>
      <c r="K29" s="349">
        <v>11492</v>
      </c>
      <c r="L29" s="350">
        <v>420403</v>
      </c>
      <c r="M29" s="350">
        <v>235310</v>
      </c>
      <c r="N29" s="350">
        <v>68947</v>
      </c>
      <c r="O29" s="516" t="s">
        <v>235</v>
      </c>
      <c r="P29" s="16">
        <f>O3+O5+O7+O9+O11+O13+O15+O17+O19+O21+O23+O25+O27</f>
        <v>1028910</v>
      </c>
    </row>
    <row r="30" spans="1:16" ht="21" customHeight="1" thickBot="1">
      <c r="A30" s="520"/>
      <c r="B30" s="352">
        <v>6282</v>
      </c>
      <c r="C30" s="353">
        <v>887</v>
      </c>
      <c r="D30" s="352">
        <v>4882</v>
      </c>
      <c r="E30" s="353">
        <v>8529</v>
      </c>
      <c r="F30" s="352">
        <v>2941</v>
      </c>
      <c r="G30" s="352">
        <v>797</v>
      </c>
      <c r="H30" s="376">
        <v>2358</v>
      </c>
      <c r="I30" s="375">
        <v>356</v>
      </c>
      <c r="J30" s="353">
        <v>3192</v>
      </c>
      <c r="K30" s="352">
        <v>299</v>
      </c>
      <c r="L30" s="353">
        <v>75206</v>
      </c>
      <c r="M30" s="353">
        <v>35198</v>
      </c>
      <c r="N30" s="353">
        <v>8056</v>
      </c>
      <c r="O30" s="517"/>
      <c r="P30" s="16">
        <f>O4+O6+O8+O10+O12+O14+O16+O18+O20+O22+O24+O26+O28</f>
        <v>149522</v>
      </c>
    </row>
    <row r="31" spans="2:15" ht="21" customHeight="1">
      <c r="B31" s="365" t="s">
        <v>249</v>
      </c>
      <c r="C31" s="365"/>
      <c r="D31" s="365"/>
      <c r="E31" s="365"/>
      <c r="F31" s="365"/>
      <c r="G31" s="365"/>
      <c r="H31" s="365"/>
      <c r="I31" s="365"/>
      <c r="O31" s="25"/>
    </row>
    <row r="32" spans="2:15" ht="21" customHeight="1">
      <c r="B32" s="366" t="s">
        <v>250</v>
      </c>
      <c r="C32" s="366"/>
      <c r="D32" s="366"/>
      <c r="E32" s="366"/>
      <c r="F32" s="366"/>
      <c r="G32" s="366"/>
      <c r="H32" s="366"/>
      <c r="I32" s="366"/>
      <c r="O32" s="25"/>
    </row>
    <row r="34" ht="18.75" customHeight="1">
      <c r="B34" s="16">
        <f>SUM(B29:N29)</f>
        <v>1041688</v>
      </c>
    </row>
    <row r="35" ht="18.75" customHeight="1">
      <c r="B35" s="16">
        <f>SUM(B30:N30)</f>
        <v>148983</v>
      </c>
    </row>
  </sheetData>
  <sheetProtection/>
  <mergeCells count="28">
    <mergeCell ref="A29:A30"/>
    <mergeCell ref="A17:A18"/>
    <mergeCell ref="A25:A26"/>
    <mergeCell ref="D7:D8"/>
    <mergeCell ref="A11:A12"/>
    <mergeCell ref="A9:A10"/>
    <mergeCell ref="A27:A28"/>
    <mergeCell ref="A21:A22"/>
    <mergeCell ref="A19:A20"/>
    <mergeCell ref="A23:A24"/>
    <mergeCell ref="G13:G14"/>
    <mergeCell ref="H15:H16"/>
    <mergeCell ref="E9:E10"/>
    <mergeCell ref="O29:O30"/>
    <mergeCell ref="J19:J20"/>
    <mergeCell ref="L23:L24"/>
    <mergeCell ref="M25:M26"/>
    <mergeCell ref="K21:K22"/>
    <mergeCell ref="N27:N28"/>
    <mergeCell ref="I17:I18"/>
    <mergeCell ref="F11:F12"/>
    <mergeCell ref="C5:C6"/>
    <mergeCell ref="B3:B4"/>
    <mergeCell ref="A13:A14"/>
    <mergeCell ref="A15:A16"/>
    <mergeCell ref="A3:A4"/>
    <mergeCell ref="A5:A6"/>
    <mergeCell ref="A7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&amp;C-6-</oddFooter>
  </headerFooter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W26"/>
  <sheetViews>
    <sheetView view="pageBreakPreview" zoomScale="120" zoomScaleSheetLayoutView="120" zoomScalePageLayoutView="0" workbookViewId="0" topLeftCell="H15">
      <selection activeCell="V22" sqref="V22"/>
    </sheetView>
  </sheetViews>
  <sheetFormatPr defaultColWidth="8.796875" defaultRowHeight="22.5" customHeight="1"/>
  <cols>
    <col min="1" max="1" width="10" style="16" customWidth="1"/>
    <col min="2" max="2" width="11.09765625" style="16" customWidth="1"/>
    <col min="3" max="5" width="8.8984375" style="16" customWidth="1"/>
    <col min="6" max="6" width="9" style="16" customWidth="1"/>
    <col min="7" max="7" width="10.69921875" style="16" customWidth="1"/>
    <col min="8" max="8" width="9.69921875" style="16" bestFit="1" customWidth="1"/>
    <col min="9" max="11" width="8.8984375" style="16" customWidth="1"/>
    <col min="12" max="12" width="10" style="16" customWidth="1"/>
    <col min="13" max="13" width="10.296875" style="16" customWidth="1"/>
    <col min="14" max="14" width="9.59765625" style="16" customWidth="1"/>
    <col min="15" max="15" width="9.296875" style="16" customWidth="1"/>
    <col min="16" max="16" width="9.8984375" style="16" customWidth="1"/>
    <col min="17" max="18" width="8.8984375" style="16" customWidth="1"/>
    <col min="19" max="19" width="10" style="16" customWidth="1"/>
    <col min="20" max="21" width="9.59765625" style="16" customWidth="1"/>
    <col min="22" max="22" width="9.69921875" style="16" customWidth="1"/>
    <col min="23" max="23" width="9.59765625" style="16" customWidth="1"/>
    <col min="24" max="16384" width="9.09765625" style="16" customWidth="1"/>
  </cols>
  <sheetData>
    <row r="1" s="23" customFormat="1" ht="21.75" customHeight="1">
      <c r="A1" s="110" t="s">
        <v>251</v>
      </c>
    </row>
    <row r="2" spans="1:21" ht="21.75" customHeight="1" thickBot="1">
      <c r="A2" s="90" t="s">
        <v>252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6" t="s">
        <v>253</v>
      </c>
      <c r="T2" s="84"/>
      <c r="U2" s="227"/>
    </row>
    <row r="3" spans="1:23" s="24" customFormat="1" ht="55.5" customHeight="1">
      <c r="A3" s="45"/>
      <c r="B3" s="85" t="s">
        <v>254</v>
      </c>
      <c r="C3" s="85" t="s">
        <v>255</v>
      </c>
      <c r="D3" s="85" t="s">
        <v>256</v>
      </c>
      <c r="E3" s="85" t="s">
        <v>257</v>
      </c>
      <c r="F3" s="85" t="s">
        <v>258</v>
      </c>
      <c r="G3" s="85" t="s">
        <v>172</v>
      </c>
      <c r="H3" s="85" t="s">
        <v>173</v>
      </c>
      <c r="I3" s="93" t="s">
        <v>259</v>
      </c>
      <c r="J3" s="89" t="s">
        <v>260</v>
      </c>
      <c r="K3" s="91" t="s">
        <v>261</v>
      </c>
      <c r="L3" s="91" t="s">
        <v>262</v>
      </c>
      <c r="M3" s="92" t="s">
        <v>263</v>
      </c>
      <c r="N3" s="93" t="s">
        <v>399</v>
      </c>
      <c r="O3" s="93" t="s">
        <v>401</v>
      </c>
      <c r="P3" s="93" t="s">
        <v>402</v>
      </c>
      <c r="Q3" s="93" t="s">
        <v>400</v>
      </c>
      <c r="R3" s="93" t="s">
        <v>264</v>
      </c>
      <c r="S3" s="94" t="s">
        <v>265</v>
      </c>
      <c r="T3" s="94" t="s">
        <v>266</v>
      </c>
      <c r="U3" s="91" t="s">
        <v>267</v>
      </c>
      <c r="V3" s="363" t="s">
        <v>268</v>
      </c>
      <c r="W3" s="364" t="s">
        <v>403</v>
      </c>
    </row>
    <row r="4" spans="1:23" ht="21.75" customHeight="1">
      <c r="A4" s="46" t="s">
        <v>236</v>
      </c>
      <c r="B4" s="314">
        <v>186827</v>
      </c>
      <c r="C4" s="314">
        <v>2968</v>
      </c>
      <c r="D4" s="473" t="s">
        <v>412</v>
      </c>
      <c r="E4" s="314">
        <v>4</v>
      </c>
      <c r="F4" s="314">
        <v>68</v>
      </c>
      <c r="G4" s="314">
        <v>12775</v>
      </c>
      <c r="H4" s="314">
        <v>59135</v>
      </c>
      <c r="I4" s="314">
        <v>936</v>
      </c>
      <c r="J4" s="314">
        <v>2441</v>
      </c>
      <c r="K4" s="315">
        <v>8027</v>
      </c>
      <c r="L4" s="315">
        <v>28386</v>
      </c>
      <c r="M4" s="316">
        <v>4337</v>
      </c>
      <c r="N4" s="314">
        <v>2533</v>
      </c>
      <c r="O4" s="314">
        <v>6721</v>
      </c>
      <c r="P4" s="314">
        <v>9815</v>
      </c>
      <c r="Q4" s="314">
        <v>6203</v>
      </c>
      <c r="R4" s="314">
        <v>7328</v>
      </c>
      <c r="S4" s="314">
        <v>14600</v>
      </c>
      <c r="T4" s="314">
        <v>759</v>
      </c>
      <c r="U4" s="315">
        <v>8639</v>
      </c>
      <c r="V4" s="360">
        <v>3971</v>
      </c>
      <c r="W4" s="357">
        <v>7181</v>
      </c>
    </row>
    <row r="5" spans="1:23" ht="21.75" customHeight="1">
      <c r="A5" s="48" t="s">
        <v>64</v>
      </c>
      <c r="B5" s="317">
        <v>38493</v>
      </c>
      <c r="C5" s="317">
        <v>1505</v>
      </c>
      <c r="D5" s="318">
        <v>3</v>
      </c>
      <c r="E5" s="317">
        <v>163</v>
      </c>
      <c r="F5" s="317">
        <v>11</v>
      </c>
      <c r="G5" s="317">
        <v>2373</v>
      </c>
      <c r="H5" s="317">
        <v>15740</v>
      </c>
      <c r="I5" s="317">
        <v>150</v>
      </c>
      <c r="J5" s="317">
        <v>286</v>
      </c>
      <c r="K5" s="319">
        <v>1641</v>
      </c>
      <c r="L5" s="319">
        <v>4809</v>
      </c>
      <c r="M5" s="320">
        <v>579</v>
      </c>
      <c r="N5" s="317">
        <v>293</v>
      </c>
      <c r="O5" s="317">
        <v>825</v>
      </c>
      <c r="P5" s="317">
        <v>1645</v>
      </c>
      <c r="Q5" s="317">
        <v>1021</v>
      </c>
      <c r="R5" s="317">
        <v>1082</v>
      </c>
      <c r="S5" s="317">
        <v>2499</v>
      </c>
      <c r="T5" s="317">
        <v>175</v>
      </c>
      <c r="U5" s="319">
        <v>1613</v>
      </c>
      <c r="V5" s="361">
        <v>732</v>
      </c>
      <c r="W5" s="358">
        <v>1348</v>
      </c>
    </row>
    <row r="6" spans="1:23" ht="21.75" customHeight="1">
      <c r="A6" s="48" t="s">
        <v>237</v>
      </c>
      <c r="B6" s="317">
        <v>76873</v>
      </c>
      <c r="C6" s="317">
        <v>959</v>
      </c>
      <c r="D6" s="318">
        <v>2</v>
      </c>
      <c r="E6" s="317">
        <v>5</v>
      </c>
      <c r="F6" s="317">
        <v>2</v>
      </c>
      <c r="G6" s="317">
        <v>3630</v>
      </c>
      <c r="H6" s="317">
        <v>31226</v>
      </c>
      <c r="I6" s="317">
        <v>225</v>
      </c>
      <c r="J6" s="317">
        <v>1424</v>
      </c>
      <c r="K6" s="319">
        <v>2954</v>
      </c>
      <c r="L6" s="319">
        <v>9307</v>
      </c>
      <c r="M6" s="320">
        <v>1119</v>
      </c>
      <c r="N6" s="317">
        <v>857</v>
      </c>
      <c r="O6" s="317">
        <v>2010</v>
      </c>
      <c r="P6" s="317">
        <v>4091</v>
      </c>
      <c r="Q6" s="317">
        <v>2024</v>
      </c>
      <c r="R6" s="317">
        <v>2735</v>
      </c>
      <c r="S6" s="317">
        <v>4892</v>
      </c>
      <c r="T6" s="317">
        <v>197</v>
      </c>
      <c r="U6" s="319">
        <v>3328</v>
      </c>
      <c r="V6" s="361">
        <v>1297</v>
      </c>
      <c r="W6" s="358">
        <v>4589</v>
      </c>
    </row>
    <row r="7" spans="1:23" ht="21.75" customHeight="1">
      <c r="A7" s="48" t="s">
        <v>238</v>
      </c>
      <c r="B7" s="317">
        <v>217365</v>
      </c>
      <c r="C7" s="317">
        <v>4145</v>
      </c>
      <c r="D7" s="318">
        <v>200</v>
      </c>
      <c r="E7" s="317">
        <v>10</v>
      </c>
      <c r="F7" s="317">
        <v>68</v>
      </c>
      <c r="G7" s="317">
        <v>10656</v>
      </c>
      <c r="H7" s="317">
        <v>86037</v>
      </c>
      <c r="I7" s="317">
        <v>499</v>
      </c>
      <c r="J7" s="317">
        <v>2096</v>
      </c>
      <c r="K7" s="319">
        <v>9067</v>
      </c>
      <c r="L7" s="319">
        <v>23275</v>
      </c>
      <c r="M7" s="320">
        <v>2775</v>
      </c>
      <c r="N7" s="317">
        <v>2131</v>
      </c>
      <c r="O7" s="317">
        <v>6687</v>
      </c>
      <c r="P7" s="317">
        <v>11077</v>
      </c>
      <c r="Q7" s="317">
        <v>6511</v>
      </c>
      <c r="R7" s="317">
        <v>7101</v>
      </c>
      <c r="S7" s="317">
        <v>14698</v>
      </c>
      <c r="T7" s="317">
        <v>1072</v>
      </c>
      <c r="U7" s="319">
        <v>10956</v>
      </c>
      <c r="V7" s="361">
        <v>3709</v>
      </c>
      <c r="W7" s="358">
        <v>14595</v>
      </c>
    </row>
    <row r="8" spans="1:23" ht="21.75" customHeight="1">
      <c r="A8" s="48" t="s">
        <v>239</v>
      </c>
      <c r="B8" s="317">
        <f aca="true" t="shared" si="0" ref="B8:B13">SUM(C8:W8)</f>
        <v>91966</v>
      </c>
      <c r="C8" s="317">
        <v>2381</v>
      </c>
      <c r="D8" s="317">
        <v>11</v>
      </c>
      <c r="E8" s="317">
        <v>5</v>
      </c>
      <c r="F8" s="317">
        <v>53</v>
      </c>
      <c r="G8" s="317">
        <v>4723</v>
      </c>
      <c r="H8" s="317">
        <v>32881</v>
      </c>
      <c r="I8" s="317">
        <v>282</v>
      </c>
      <c r="J8" s="317">
        <v>1187</v>
      </c>
      <c r="K8" s="319">
        <v>4100</v>
      </c>
      <c r="L8" s="319">
        <v>11724</v>
      </c>
      <c r="M8" s="320">
        <v>1621</v>
      </c>
      <c r="N8" s="317">
        <v>1012</v>
      </c>
      <c r="O8" s="317">
        <v>2453</v>
      </c>
      <c r="P8" s="317">
        <v>4295</v>
      </c>
      <c r="Q8" s="317">
        <v>2574</v>
      </c>
      <c r="R8" s="317">
        <v>3283</v>
      </c>
      <c r="S8" s="317">
        <v>6477</v>
      </c>
      <c r="T8" s="317">
        <v>563</v>
      </c>
      <c r="U8" s="319">
        <v>4034</v>
      </c>
      <c r="V8" s="361">
        <v>1927</v>
      </c>
      <c r="W8" s="358">
        <v>6380</v>
      </c>
    </row>
    <row r="9" spans="1:23" ht="21.75" customHeight="1">
      <c r="A9" s="48" t="s">
        <v>240</v>
      </c>
      <c r="B9" s="317">
        <f t="shared" si="0"/>
        <v>86806</v>
      </c>
      <c r="C9" s="317">
        <v>3987</v>
      </c>
      <c r="D9" s="317">
        <v>1</v>
      </c>
      <c r="E9" s="317">
        <v>1390</v>
      </c>
      <c r="F9" s="317">
        <v>25</v>
      </c>
      <c r="G9" s="317">
        <v>6216</v>
      </c>
      <c r="H9" s="317">
        <v>31549</v>
      </c>
      <c r="I9" s="317">
        <v>245</v>
      </c>
      <c r="J9" s="317">
        <v>530</v>
      </c>
      <c r="K9" s="319">
        <v>2951</v>
      </c>
      <c r="L9" s="319">
        <v>12023</v>
      </c>
      <c r="M9" s="320">
        <v>1434</v>
      </c>
      <c r="N9" s="317">
        <v>689</v>
      </c>
      <c r="O9" s="317">
        <v>1668</v>
      </c>
      <c r="P9" s="317">
        <v>3795</v>
      </c>
      <c r="Q9" s="317">
        <v>2798</v>
      </c>
      <c r="R9" s="317">
        <v>2752</v>
      </c>
      <c r="S9" s="317">
        <v>6684</v>
      </c>
      <c r="T9" s="317">
        <v>606</v>
      </c>
      <c r="U9" s="319">
        <v>3389</v>
      </c>
      <c r="V9" s="361">
        <v>1979</v>
      </c>
      <c r="W9" s="358">
        <v>2095</v>
      </c>
    </row>
    <row r="10" spans="1:23" ht="21.75" customHeight="1">
      <c r="A10" s="48" t="s">
        <v>241</v>
      </c>
      <c r="B10" s="317">
        <f t="shared" si="0"/>
        <v>35036</v>
      </c>
      <c r="C10" s="317">
        <v>268</v>
      </c>
      <c r="D10" s="317">
        <v>0</v>
      </c>
      <c r="E10" s="317">
        <v>0</v>
      </c>
      <c r="F10" s="317">
        <v>0</v>
      </c>
      <c r="G10" s="317">
        <v>1693</v>
      </c>
      <c r="H10" s="317">
        <v>12805</v>
      </c>
      <c r="I10" s="317">
        <v>93</v>
      </c>
      <c r="J10" s="317">
        <v>656</v>
      </c>
      <c r="K10" s="319">
        <v>1659</v>
      </c>
      <c r="L10" s="319">
        <v>4418</v>
      </c>
      <c r="M10" s="320">
        <v>614</v>
      </c>
      <c r="N10" s="317">
        <v>379</v>
      </c>
      <c r="O10" s="317">
        <v>1019</v>
      </c>
      <c r="P10" s="317">
        <v>1796</v>
      </c>
      <c r="Q10" s="317">
        <v>879</v>
      </c>
      <c r="R10" s="317">
        <v>1203</v>
      </c>
      <c r="S10" s="317">
        <v>2293</v>
      </c>
      <c r="T10" s="317">
        <v>99</v>
      </c>
      <c r="U10" s="319">
        <v>1483</v>
      </c>
      <c r="V10" s="361">
        <v>717</v>
      </c>
      <c r="W10" s="358">
        <v>2962</v>
      </c>
    </row>
    <row r="11" spans="1:23" ht="21.75" customHeight="1">
      <c r="A11" s="48" t="s">
        <v>242</v>
      </c>
      <c r="B11" s="317">
        <f t="shared" si="0"/>
        <v>22414</v>
      </c>
      <c r="C11" s="317">
        <v>267</v>
      </c>
      <c r="D11" s="318" t="s">
        <v>170</v>
      </c>
      <c r="E11" s="317">
        <v>16</v>
      </c>
      <c r="F11" s="317">
        <v>7</v>
      </c>
      <c r="G11" s="317">
        <v>1249</v>
      </c>
      <c r="H11" s="317">
        <v>9757</v>
      </c>
      <c r="I11" s="317">
        <v>55</v>
      </c>
      <c r="J11" s="317">
        <v>228</v>
      </c>
      <c r="K11" s="319">
        <v>1113</v>
      </c>
      <c r="L11" s="319">
        <v>2672</v>
      </c>
      <c r="M11" s="320">
        <v>282</v>
      </c>
      <c r="N11" s="317">
        <v>185</v>
      </c>
      <c r="O11" s="317">
        <v>387</v>
      </c>
      <c r="P11" s="317">
        <v>963</v>
      </c>
      <c r="Q11" s="317">
        <v>603</v>
      </c>
      <c r="R11" s="317">
        <v>598</v>
      </c>
      <c r="S11" s="317">
        <v>1462</v>
      </c>
      <c r="T11" s="317">
        <v>61</v>
      </c>
      <c r="U11" s="319">
        <v>1050</v>
      </c>
      <c r="V11" s="361">
        <v>294</v>
      </c>
      <c r="W11" s="358">
        <v>1165</v>
      </c>
    </row>
    <row r="12" spans="1:23" ht="21.75" customHeight="1">
      <c r="A12" s="48" t="s">
        <v>243</v>
      </c>
      <c r="B12" s="317">
        <f t="shared" si="0"/>
        <v>28806</v>
      </c>
      <c r="C12" s="317">
        <v>505</v>
      </c>
      <c r="D12" s="317">
        <v>3</v>
      </c>
      <c r="E12" s="321">
        <v>2</v>
      </c>
      <c r="F12" s="317">
        <v>1</v>
      </c>
      <c r="G12" s="317">
        <v>1571</v>
      </c>
      <c r="H12" s="317">
        <v>9903</v>
      </c>
      <c r="I12" s="317">
        <v>102</v>
      </c>
      <c r="J12" s="317">
        <v>400</v>
      </c>
      <c r="K12" s="319">
        <v>1256</v>
      </c>
      <c r="L12" s="319">
        <v>3373</v>
      </c>
      <c r="M12" s="320">
        <v>420</v>
      </c>
      <c r="N12" s="317">
        <v>325</v>
      </c>
      <c r="O12" s="317">
        <v>892</v>
      </c>
      <c r="P12" s="317">
        <v>1279</v>
      </c>
      <c r="Q12" s="317">
        <v>809</v>
      </c>
      <c r="R12" s="317">
        <v>1241</v>
      </c>
      <c r="S12" s="317">
        <v>2116</v>
      </c>
      <c r="T12" s="317">
        <v>110</v>
      </c>
      <c r="U12" s="319">
        <v>1324</v>
      </c>
      <c r="V12" s="361">
        <v>990</v>
      </c>
      <c r="W12" s="358">
        <v>2184</v>
      </c>
    </row>
    <row r="13" spans="1:23" ht="21.75" customHeight="1" thickBot="1">
      <c r="A13" s="47" t="s">
        <v>244</v>
      </c>
      <c r="B13" s="322">
        <f t="shared" si="0"/>
        <v>19761</v>
      </c>
      <c r="C13" s="322">
        <v>797</v>
      </c>
      <c r="D13" s="322">
        <v>3</v>
      </c>
      <c r="E13" s="322">
        <v>4</v>
      </c>
      <c r="F13" s="322">
        <v>4</v>
      </c>
      <c r="G13" s="322">
        <v>1220</v>
      </c>
      <c r="H13" s="322">
        <v>7282</v>
      </c>
      <c r="I13" s="322">
        <v>97</v>
      </c>
      <c r="J13" s="322">
        <v>163</v>
      </c>
      <c r="K13" s="323">
        <v>690</v>
      </c>
      <c r="L13" s="323">
        <v>2412</v>
      </c>
      <c r="M13" s="324">
        <v>337</v>
      </c>
      <c r="N13" s="322">
        <v>164</v>
      </c>
      <c r="O13" s="322">
        <v>413</v>
      </c>
      <c r="P13" s="322">
        <v>851</v>
      </c>
      <c r="Q13" s="322">
        <v>639</v>
      </c>
      <c r="R13" s="322">
        <v>598</v>
      </c>
      <c r="S13" s="322">
        <v>1417</v>
      </c>
      <c r="T13" s="322">
        <v>129</v>
      </c>
      <c r="U13" s="323">
        <v>847</v>
      </c>
      <c r="V13" s="362">
        <v>466</v>
      </c>
      <c r="W13" s="359">
        <v>1228</v>
      </c>
    </row>
    <row r="14" spans="1:12" ht="21.75" customHeight="1">
      <c r="A14" s="229"/>
      <c r="B14" s="230"/>
      <c r="J14" s="34"/>
      <c r="L14" s="228"/>
    </row>
    <row r="15" spans="1:21" ht="21.75" customHeight="1" thickBot="1">
      <c r="A15" s="147" t="s">
        <v>269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6" t="s">
        <v>375</v>
      </c>
      <c r="Q15" s="150"/>
      <c r="R15" s="150"/>
      <c r="T15" s="149"/>
      <c r="U15" s="25"/>
    </row>
    <row r="16" spans="1:22" s="24" customFormat="1" ht="48">
      <c r="A16" s="151"/>
      <c r="B16" s="152" t="s">
        <v>254</v>
      </c>
      <c r="C16" s="176" t="s">
        <v>270</v>
      </c>
      <c r="D16" s="177" t="s">
        <v>171</v>
      </c>
      <c r="E16" s="177" t="s">
        <v>271</v>
      </c>
      <c r="F16" s="177" t="s">
        <v>172</v>
      </c>
      <c r="G16" s="177" t="s">
        <v>173</v>
      </c>
      <c r="H16" s="177" t="s">
        <v>259</v>
      </c>
      <c r="I16" s="176" t="s">
        <v>260</v>
      </c>
      <c r="J16" s="177" t="s">
        <v>261</v>
      </c>
      <c r="K16" s="348" t="s">
        <v>262</v>
      </c>
      <c r="L16" s="348" t="s">
        <v>263</v>
      </c>
      <c r="M16" s="456" t="s">
        <v>399</v>
      </c>
      <c r="N16" s="93" t="s">
        <v>401</v>
      </c>
      <c r="O16" s="93" t="s">
        <v>402</v>
      </c>
      <c r="P16" s="93" t="s">
        <v>400</v>
      </c>
      <c r="Q16" s="93" t="s">
        <v>264</v>
      </c>
      <c r="R16" s="177" t="s">
        <v>272</v>
      </c>
      <c r="S16" s="176" t="s">
        <v>266</v>
      </c>
      <c r="T16" s="348" t="s">
        <v>273</v>
      </c>
      <c r="U16" s="35"/>
      <c r="V16" s="482"/>
    </row>
    <row r="17" spans="1:22" ht="21.75" customHeight="1">
      <c r="A17" s="153" t="s">
        <v>236</v>
      </c>
      <c r="B17" s="386">
        <f aca="true" t="shared" si="1" ref="B17:B26">SUM(C17:T17)</f>
        <v>14453</v>
      </c>
      <c r="C17" s="474">
        <v>31</v>
      </c>
      <c r="D17" s="387">
        <v>0</v>
      </c>
      <c r="E17" s="387">
        <v>12</v>
      </c>
      <c r="F17" s="474">
        <v>1435</v>
      </c>
      <c r="G17" s="387">
        <v>1630</v>
      </c>
      <c r="H17" s="474">
        <v>12</v>
      </c>
      <c r="I17" s="387">
        <v>102</v>
      </c>
      <c r="J17" s="386">
        <v>209</v>
      </c>
      <c r="K17" s="388">
        <v>3693</v>
      </c>
      <c r="L17" s="388">
        <v>277</v>
      </c>
      <c r="M17" s="389">
        <v>841</v>
      </c>
      <c r="N17" s="387">
        <v>618</v>
      </c>
      <c r="O17" s="387">
        <v>1752</v>
      </c>
      <c r="P17" s="386">
        <v>1252</v>
      </c>
      <c r="Q17" s="386">
        <v>549</v>
      </c>
      <c r="R17" s="386">
        <v>958</v>
      </c>
      <c r="S17" s="386">
        <v>72</v>
      </c>
      <c r="T17" s="388">
        <v>1010</v>
      </c>
      <c r="U17" s="36"/>
      <c r="V17" s="483"/>
    </row>
    <row r="18" spans="1:22" ht="21.75" customHeight="1">
      <c r="A18" s="154" t="s">
        <v>64</v>
      </c>
      <c r="B18" s="387">
        <f t="shared" si="1"/>
        <v>3186</v>
      </c>
      <c r="C18" s="474">
        <v>6</v>
      </c>
      <c r="D18" s="387">
        <v>1</v>
      </c>
      <c r="E18" s="387">
        <v>2</v>
      </c>
      <c r="F18" s="474">
        <v>331</v>
      </c>
      <c r="G18" s="387">
        <v>674</v>
      </c>
      <c r="H18" s="474">
        <v>9</v>
      </c>
      <c r="I18" s="387">
        <v>6</v>
      </c>
      <c r="J18" s="387">
        <v>74</v>
      </c>
      <c r="K18" s="390">
        <v>763</v>
      </c>
      <c r="L18" s="390">
        <v>49</v>
      </c>
      <c r="M18" s="389">
        <v>133</v>
      </c>
      <c r="N18" s="387">
        <v>101</v>
      </c>
      <c r="O18" s="387">
        <v>292</v>
      </c>
      <c r="P18" s="387">
        <v>232</v>
      </c>
      <c r="Q18" s="387">
        <v>102</v>
      </c>
      <c r="R18" s="387">
        <v>208</v>
      </c>
      <c r="S18" s="387">
        <v>13</v>
      </c>
      <c r="T18" s="390">
        <v>190</v>
      </c>
      <c r="U18" s="36"/>
      <c r="V18" s="483"/>
    </row>
    <row r="19" spans="1:22" ht="21.75" customHeight="1">
      <c r="A19" s="154" t="s">
        <v>237</v>
      </c>
      <c r="B19" s="387">
        <f t="shared" si="1"/>
        <v>5421</v>
      </c>
      <c r="C19" s="475">
        <v>5</v>
      </c>
      <c r="D19" s="391" t="s">
        <v>335</v>
      </c>
      <c r="E19" s="391" t="s">
        <v>335</v>
      </c>
      <c r="F19" s="474">
        <v>422</v>
      </c>
      <c r="G19" s="387">
        <v>698</v>
      </c>
      <c r="H19" s="474">
        <v>7</v>
      </c>
      <c r="I19" s="387">
        <v>57</v>
      </c>
      <c r="J19" s="387">
        <v>84</v>
      </c>
      <c r="K19" s="390">
        <v>1311</v>
      </c>
      <c r="L19" s="390">
        <v>81</v>
      </c>
      <c r="M19" s="389">
        <v>372</v>
      </c>
      <c r="N19" s="387">
        <v>202</v>
      </c>
      <c r="O19" s="387">
        <v>799</v>
      </c>
      <c r="P19" s="387">
        <v>468</v>
      </c>
      <c r="Q19" s="387">
        <v>207</v>
      </c>
      <c r="R19" s="387">
        <v>343</v>
      </c>
      <c r="S19" s="387">
        <v>18</v>
      </c>
      <c r="T19" s="390">
        <v>347</v>
      </c>
      <c r="U19" s="36"/>
      <c r="V19" s="483"/>
    </row>
    <row r="20" spans="1:22" ht="21.75" customHeight="1">
      <c r="A20" s="154" t="s">
        <v>238</v>
      </c>
      <c r="B20" s="387">
        <f t="shared" si="1"/>
        <v>13981</v>
      </c>
      <c r="C20" s="477">
        <v>70</v>
      </c>
      <c r="D20" s="387">
        <v>2</v>
      </c>
      <c r="E20" s="387">
        <v>12</v>
      </c>
      <c r="F20" s="474">
        <v>1434</v>
      </c>
      <c r="G20" s="387">
        <v>1563</v>
      </c>
      <c r="H20" s="474">
        <v>13</v>
      </c>
      <c r="I20" s="387">
        <v>101</v>
      </c>
      <c r="J20" s="387">
        <v>326</v>
      </c>
      <c r="K20" s="390">
        <v>3108</v>
      </c>
      <c r="L20" s="390">
        <v>166</v>
      </c>
      <c r="M20" s="389">
        <v>823</v>
      </c>
      <c r="N20" s="387">
        <v>510</v>
      </c>
      <c r="O20" s="387">
        <v>2081</v>
      </c>
      <c r="P20" s="387">
        <v>1280</v>
      </c>
      <c r="Q20" s="387">
        <v>540</v>
      </c>
      <c r="R20" s="387">
        <v>853</v>
      </c>
      <c r="S20" s="387">
        <v>90</v>
      </c>
      <c r="T20" s="390">
        <v>1009</v>
      </c>
      <c r="U20" s="37"/>
      <c r="V20" s="483"/>
    </row>
    <row r="21" spans="1:22" ht="21.75" customHeight="1">
      <c r="A21" s="154" t="s">
        <v>239</v>
      </c>
      <c r="B21" s="387">
        <f t="shared" si="1"/>
        <v>6782</v>
      </c>
      <c r="C21" s="474">
        <v>15</v>
      </c>
      <c r="D21" s="387">
        <v>1</v>
      </c>
      <c r="E21" s="387">
        <v>8</v>
      </c>
      <c r="F21" s="474">
        <v>566</v>
      </c>
      <c r="G21" s="387">
        <v>908</v>
      </c>
      <c r="H21" s="474">
        <v>8</v>
      </c>
      <c r="I21" s="387">
        <v>36</v>
      </c>
      <c r="J21" s="387">
        <v>153</v>
      </c>
      <c r="K21" s="390">
        <v>1679</v>
      </c>
      <c r="L21" s="390">
        <v>71</v>
      </c>
      <c r="M21" s="389">
        <v>505</v>
      </c>
      <c r="N21" s="387">
        <v>232</v>
      </c>
      <c r="O21" s="387">
        <v>851</v>
      </c>
      <c r="P21" s="387">
        <v>588</v>
      </c>
      <c r="Q21" s="387">
        <v>295</v>
      </c>
      <c r="R21" s="387">
        <v>453</v>
      </c>
      <c r="S21" s="387">
        <v>28</v>
      </c>
      <c r="T21" s="390">
        <v>385</v>
      </c>
      <c r="U21" s="36"/>
      <c r="V21" s="483"/>
    </row>
    <row r="22" spans="1:22" ht="21.75" customHeight="1">
      <c r="A22" s="155" t="s">
        <v>240</v>
      </c>
      <c r="B22" s="387">
        <f t="shared" si="1"/>
        <v>7175</v>
      </c>
      <c r="C22" s="474">
        <v>39</v>
      </c>
      <c r="D22" s="387">
        <v>16</v>
      </c>
      <c r="E22" s="387">
        <v>4</v>
      </c>
      <c r="F22" s="474">
        <v>879</v>
      </c>
      <c r="G22" s="387">
        <v>1256</v>
      </c>
      <c r="H22" s="474">
        <v>7</v>
      </c>
      <c r="I22" s="387">
        <v>16</v>
      </c>
      <c r="J22" s="387">
        <v>119</v>
      </c>
      <c r="K22" s="390">
        <v>1830</v>
      </c>
      <c r="L22" s="390">
        <v>98</v>
      </c>
      <c r="M22" s="389">
        <v>253</v>
      </c>
      <c r="N22" s="387">
        <v>220</v>
      </c>
      <c r="O22" s="387">
        <v>664</v>
      </c>
      <c r="P22" s="387">
        <v>613</v>
      </c>
      <c r="Q22" s="387">
        <v>256</v>
      </c>
      <c r="R22" s="387">
        <v>406</v>
      </c>
      <c r="S22" s="387">
        <v>52</v>
      </c>
      <c r="T22" s="390">
        <v>447</v>
      </c>
      <c r="U22" s="36"/>
      <c r="V22" s="483"/>
    </row>
    <row r="23" spans="1:22" ht="21.75" customHeight="1">
      <c r="A23" s="154" t="s">
        <v>241</v>
      </c>
      <c r="B23" s="387">
        <f t="shared" si="1"/>
        <v>2153</v>
      </c>
      <c r="C23" s="475">
        <v>4</v>
      </c>
      <c r="D23" s="387">
        <v>0</v>
      </c>
      <c r="E23" s="387">
        <v>0</v>
      </c>
      <c r="F23" s="474">
        <v>169</v>
      </c>
      <c r="G23" s="387">
        <v>230</v>
      </c>
      <c r="H23" s="474">
        <v>2</v>
      </c>
      <c r="I23" s="387">
        <v>15</v>
      </c>
      <c r="J23" s="387">
        <v>41</v>
      </c>
      <c r="K23" s="390">
        <v>575</v>
      </c>
      <c r="L23" s="390">
        <v>31</v>
      </c>
      <c r="M23" s="389">
        <v>172</v>
      </c>
      <c r="N23" s="387">
        <v>72</v>
      </c>
      <c r="O23" s="387">
        <v>268</v>
      </c>
      <c r="P23" s="387">
        <v>200</v>
      </c>
      <c r="Q23" s="387">
        <v>99</v>
      </c>
      <c r="R23" s="387">
        <v>138</v>
      </c>
      <c r="S23" s="387">
        <v>7</v>
      </c>
      <c r="T23" s="390">
        <v>130</v>
      </c>
      <c r="U23" s="36"/>
      <c r="V23" s="483"/>
    </row>
    <row r="24" spans="1:22" ht="21.75" customHeight="1">
      <c r="A24" s="154" t="s">
        <v>242</v>
      </c>
      <c r="B24" s="387">
        <f t="shared" si="1"/>
        <v>1531</v>
      </c>
      <c r="C24" s="474">
        <v>2</v>
      </c>
      <c r="D24" s="387">
        <v>0</v>
      </c>
      <c r="E24" s="387">
        <v>1</v>
      </c>
      <c r="F24" s="474">
        <v>145</v>
      </c>
      <c r="G24" s="387">
        <v>333</v>
      </c>
      <c r="H24" s="479" t="s">
        <v>413</v>
      </c>
      <c r="I24" s="387">
        <v>3</v>
      </c>
      <c r="J24" s="387">
        <v>28</v>
      </c>
      <c r="K24" s="390">
        <v>354</v>
      </c>
      <c r="L24" s="390">
        <v>24</v>
      </c>
      <c r="M24" s="389">
        <v>82</v>
      </c>
      <c r="N24" s="387">
        <v>42</v>
      </c>
      <c r="O24" s="387">
        <v>144</v>
      </c>
      <c r="P24" s="387">
        <v>134</v>
      </c>
      <c r="Q24" s="387">
        <v>65</v>
      </c>
      <c r="R24" s="387">
        <v>94</v>
      </c>
      <c r="S24" s="387">
        <v>6</v>
      </c>
      <c r="T24" s="390">
        <v>74</v>
      </c>
      <c r="U24" s="36"/>
      <c r="V24" s="483"/>
    </row>
    <row r="25" spans="1:22" ht="21.75" customHeight="1">
      <c r="A25" s="154" t="s">
        <v>243</v>
      </c>
      <c r="B25" s="387">
        <f t="shared" si="1"/>
        <v>1896</v>
      </c>
      <c r="C25" s="475">
        <v>7</v>
      </c>
      <c r="D25" s="387">
        <v>1</v>
      </c>
      <c r="E25" s="387">
        <v>0</v>
      </c>
      <c r="F25" s="475">
        <v>181</v>
      </c>
      <c r="G25" s="387">
        <v>325</v>
      </c>
      <c r="H25" s="474">
        <v>0</v>
      </c>
      <c r="I25" s="387">
        <v>2</v>
      </c>
      <c r="J25" s="387">
        <v>54</v>
      </c>
      <c r="K25" s="390">
        <v>408</v>
      </c>
      <c r="L25" s="390">
        <v>14</v>
      </c>
      <c r="M25" s="389">
        <v>149</v>
      </c>
      <c r="N25" s="387">
        <v>53</v>
      </c>
      <c r="O25" s="387">
        <v>215</v>
      </c>
      <c r="P25" s="387">
        <v>142</v>
      </c>
      <c r="Q25" s="387">
        <v>75</v>
      </c>
      <c r="R25" s="387">
        <v>136</v>
      </c>
      <c r="S25" s="387">
        <v>7</v>
      </c>
      <c r="T25" s="390">
        <v>127</v>
      </c>
      <c r="U25" s="36"/>
      <c r="V25" s="483"/>
    </row>
    <row r="26" spans="1:22" ht="21.75" customHeight="1" thickBot="1">
      <c r="A26" s="156" t="s">
        <v>244</v>
      </c>
      <c r="B26" s="392">
        <f t="shared" si="1"/>
        <v>1217</v>
      </c>
      <c r="C26" s="476">
        <v>7</v>
      </c>
      <c r="D26" s="393" t="s">
        <v>335</v>
      </c>
      <c r="E26" s="393" t="s">
        <v>335</v>
      </c>
      <c r="F26" s="476">
        <v>150</v>
      </c>
      <c r="G26" s="392">
        <v>188</v>
      </c>
      <c r="H26" s="478">
        <v>3</v>
      </c>
      <c r="I26" s="392">
        <v>4</v>
      </c>
      <c r="J26" s="392">
        <v>25</v>
      </c>
      <c r="K26" s="394">
        <v>267</v>
      </c>
      <c r="L26" s="394">
        <v>11</v>
      </c>
      <c r="M26" s="395">
        <v>55</v>
      </c>
      <c r="N26" s="392">
        <v>37</v>
      </c>
      <c r="O26" s="392">
        <v>149</v>
      </c>
      <c r="P26" s="392">
        <v>119</v>
      </c>
      <c r="Q26" s="392">
        <v>47</v>
      </c>
      <c r="R26" s="392">
        <v>76</v>
      </c>
      <c r="S26" s="392">
        <v>12</v>
      </c>
      <c r="T26" s="394">
        <v>67</v>
      </c>
      <c r="V26" s="48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&amp;C-8-</oddFooter>
  </headerFooter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</sheetPr>
  <dimension ref="A1:N29"/>
  <sheetViews>
    <sheetView view="pageBreakPreview" zoomScaleSheetLayoutView="100" zoomScalePageLayoutView="0" workbookViewId="0" topLeftCell="A1">
      <pane xSplit="1" ySplit="2" topLeftCell="G9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K9" sqref="K9"/>
    </sheetView>
  </sheetViews>
  <sheetFormatPr defaultColWidth="8.796875" defaultRowHeight="22.5" customHeight="1"/>
  <cols>
    <col min="1" max="1" width="12.69921875" style="14" customWidth="1"/>
    <col min="2" max="2" width="16.296875" style="14" customWidth="1"/>
    <col min="3" max="10" width="12.69921875" style="14" customWidth="1"/>
    <col min="11" max="11" width="16.3984375" style="14" customWidth="1"/>
    <col min="12" max="12" width="17.3984375" style="14" bestFit="1" customWidth="1"/>
    <col min="13" max="15" width="12.69921875" style="14" customWidth="1"/>
    <col min="16" max="16" width="10.69921875" style="14" bestFit="1" customWidth="1"/>
    <col min="17" max="18" width="9.09765625" style="14" customWidth="1"/>
    <col min="19" max="19" width="10.69921875" style="14" bestFit="1" customWidth="1"/>
    <col min="20" max="20" width="11.8984375" style="14" bestFit="1" customWidth="1"/>
    <col min="21" max="21" width="9.09765625" style="14" customWidth="1"/>
    <col min="22" max="22" width="10.69921875" style="14" bestFit="1" customWidth="1"/>
    <col min="23" max="16384" width="9.09765625" style="14" customWidth="1"/>
  </cols>
  <sheetData>
    <row r="1" spans="1:14" ht="22.5" customHeight="1" thickBot="1">
      <c r="A1" s="13" t="s">
        <v>274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385" t="s">
        <v>372</v>
      </c>
    </row>
    <row r="2" spans="1:14" s="13" customFormat="1" ht="24.75" customHeight="1">
      <c r="A2" s="51"/>
      <c r="B2" s="96" t="s">
        <v>275</v>
      </c>
      <c r="C2" s="96" t="s">
        <v>276</v>
      </c>
      <c r="D2" s="96" t="s">
        <v>277</v>
      </c>
      <c r="E2" s="96" t="s">
        <v>278</v>
      </c>
      <c r="F2" s="96" t="s">
        <v>279</v>
      </c>
      <c r="G2" s="97" t="s">
        <v>280</v>
      </c>
      <c r="H2" s="98" t="s">
        <v>281</v>
      </c>
      <c r="I2" s="99" t="s">
        <v>282</v>
      </c>
      <c r="J2" s="99" t="s">
        <v>283</v>
      </c>
      <c r="K2" s="99" t="s">
        <v>284</v>
      </c>
      <c r="L2" s="100" t="s">
        <v>285</v>
      </c>
      <c r="M2" s="97" t="s">
        <v>286</v>
      </c>
      <c r="N2" s="298" t="s">
        <v>287</v>
      </c>
    </row>
    <row r="3" spans="1:14" ht="22.5" customHeight="1">
      <c r="A3" s="60" t="s">
        <v>236</v>
      </c>
      <c r="B3" s="396">
        <v>175580786</v>
      </c>
      <c r="C3" s="396">
        <v>3158885</v>
      </c>
      <c r="D3" s="396">
        <v>2326651</v>
      </c>
      <c r="E3" s="396">
        <v>9085955</v>
      </c>
      <c r="F3" s="396">
        <v>260326</v>
      </c>
      <c r="G3" s="397">
        <v>439422</v>
      </c>
      <c r="H3" s="398">
        <v>788765</v>
      </c>
      <c r="I3" s="396">
        <v>450339</v>
      </c>
      <c r="J3" s="396">
        <v>78223</v>
      </c>
      <c r="K3" s="396">
        <v>206845</v>
      </c>
      <c r="L3" s="396">
        <v>5535988</v>
      </c>
      <c r="M3" s="396" t="s">
        <v>336</v>
      </c>
      <c r="N3" s="399">
        <v>0</v>
      </c>
    </row>
    <row r="4" spans="1:14" ht="22.5" customHeight="1">
      <c r="A4" s="49" t="s">
        <v>64</v>
      </c>
      <c r="B4" s="396">
        <v>82757144</v>
      </c>
      <c r="C4" s="396">
        <v>10039342</v>
      </c>
      <c r="D4" s="396">
        <v>1719381</v>
      </c>
      <c r="E4" s="396">
        <v>45412</v>
      </c>
      <c r="F4" s="396" t="s">
        <v>335</v>
      </c>
      <c r="G4" s="397">
        <v>33821</v>
      </c>
      <c r="H4" s="398">
        <v>1067251</v>
      </c>
      <c r="I4" s="396">
        <v>18980</v>
      </c>
      <c r="J4" s="396">
        <v>671756</v>
      </c>
      <c r="K4" s="396" t="s">
        <v>336</v>
      </c>
      <c r="L4" s="396">
        <v>1213751</v>
      </c>
      <c r="M4" s="396">
        <v>368377</v>
      </c>
      <c r="N4" s="397" t="s">
        <v>336</v>
      </c>
    </row>
    <row r="5" spans="1:14" ht="22.5" customHeight="1">
      <c r="A5" s="49" t="s">
        <v>237</v>
      </c>
      <c r="B5" s="396">
        <v>158006051</v>
      </c>
      <c r="C5" s="396">
        <v>2998308</v>
      </c>
      <c r="D5" s="396" t="s">
        <v>335</v>
      </c>
      <c r="E5" s="396">
        <v>58584</v>
      </c>
      <c r="F5" s="396" t="s">
        <v>336</v>
      </c>
      <c r="G5" s="397">
        <v>224656</v>
      </c>
      <c r="H5" s="398">
        <v>417524</v>
      </c>
      <c r="I5" s="396">
        <v>1722471</v>
      </c>
      <c r="J5" s="396">
        <v>1989647</v>
      </c>
      <c r="K5" s="396" t="s">
        <v>336</v>
      </c>
      <c r="L5" s="396">
        <v>3038967</v>
      </c>
      <c r="M5" s="396">
        <v>190835</v>
      </c>
      <c r="N5" s="397" t="s">
        <v>335</v>
      </c>
    </row>
    <row r="6" spans="1:14" ht="22.5" customHeight="1">
      <c r="A6" s="49" t="s">
        <v>238</v>
      </c>
      <c r="B6" s="400">
        <f>SUM(C6:M6)+SUM(B19:M19)</f>
        <v>1308473198</v>
      </c>
      <c r="C6" s="396">
        <v>5202324</v>
      </c>
      <c r="D6" s="396">
        <v>200151</v>
      </c>
      <c r="E6" s="396">
        <v>2546495</v>
      </c>
      <c r="F6" s="396">
        <v>431377</v>
      </c>
      <c r="G6" s="397">
        <v>129776</v>
      </c>
      <c r="H6" s="398">
        <v>334887</v>
      </c>
      <c r="I6" s="396">
        <v>714516</v>
      </c>
      <c r="J6" s="396">
        <v>665476</v>
      </c>
      <c r="K6" s="396">
        <v>1387968</v>
      </c>
      <c r="L6" s="396">
        <v>15219355</v>
      </c>
      <c r="M6" s="396">
        <v>8060279</v>
      </c>
      <c r="N6" s="397" t="s">
        <v>335</v>
      </c>
    </row>
    <row r="7" spans="1:14" ht="22.5" customHeight="1">
      <c r="A7" s="49" t="s">
        <v>239</v>
      </c>
      <c r="B7" s="396">
        <v>179956514</v>
      </c>
      <c r="C7" s="396">
        <v>10700498</v>
      </c>
      <c r="D7" s="396">
        <v>241369</v>
      </c>
      <c r="E7" s="396">
        <v>866079</v>
      </c>
      <c r="F7" s="396" t="s">
        <v>336</v>
      </c>
      <c r="G7" s="397">
        <v>794283</v>
      </c>
      <c r="H7" s="398">
        <v>2439467</v>
      </c>
      <c r="I7" s="396">
        <v>582300</v>
      </c>
      <c r="J7" s="396" t="s">
        <v>336</v>
      </c>
      <c r="K7" s="396" t="s">
        <v>337</v>
      </c>
      <c r="L7" s="396">
        <v>6141290</v>
      </c>
      <c r="M7" s="396">
        <v>259172</v>
      </c>
      <c r="N7" s="397" t="s">
        <v>337</v>
      </c>
    </row>
    <row r="8" spans="1:14" ht="22.5" customHeight="1">
      <c r="A8" s="160" t="s">
        <v>240</v>
      </c>
      <c r="B8" s="396">
        <v>134814852</v>
      </c>
      <c r="C8" s="396">
        <v>2155452</v>
      </c>
      <c r="D8" s="396">
        <v>936031</v>
      </c>
      <c r="E8" s="396">
        <v>1997066</v>
      </c>
      <c r="F8" s="396">
        <v>21978</v>
      </c>
      <c r="G8" s="397">
        <v>38925</v>
      </c>
      <c r="H8" s="398">
        <v>320942</v>
      </c>
      <c r="I8" s="396">
        <v>471522</v>
      </c>
      <c r="J8" s="396" t="s">
        <v>337</v>
      </c>
      <c r="K8" s="396" t="s">
        <v>336</v>
      </c>
      <c r="L8" s="396">
        <v>3169920</v>
      </c>
      <c r="M8" s="396" t="s">
        <v>336</v>
      </c>
      <c r="N8" s="397" t="s">
        <v>335</v>
      </c>
    </row>
    <row r="9" spans="1:14" ht="22.5" customHeight="1">
      <c r="A9" s="160" t="s">
        <v>241</v>
      </c>
      <c r="B9" s="396">
        <v>11846314</v>
      </c>
      <c r="C9" s="396">
        <v>367109</v>
      </c>
      <c r="D9" s="401" t="s">
        <v>335</v>
      </c>
      <c r="E9" s="396" t="s">
        <v>336</v>
      </c>
      <c r="F9" s="396" t="s">
        <v>335</v>
      </c>
      <c r="G9" s="397">
        <v>96817</v>
      </c>
      <c r="H9" s="402" t="s">
        <v>335</v>
      </c>
      <c r="I9" s="396">
        <v>632978</v>
      </c>
      <c r="J9" s="396">
        <v>1064372</v>
      </c>
      <c r="K9" s="396" t="s">
        <v>336</v>
      </c>
      <c r="L9" s="396">
        <v>335675</v>
      </c>
      <c r="M9" s="396" t="s">
        <v>336</v>
      </c>
      <c r="N9" s="403" t="s">
        <v>335</v>
      </c>
    </row>
    <row r="10" spans="1:14" ht="22.5" customHeight="1">
      <c r="A10" s="160" t="s">
        <v>242</v>
      </c>
      <c r="B10" s="396">
        <v>51235261</v>
      </c>
      <c r="C10" s="396">
        <v>726485</v>
      </c>
      <c r="D10" s="396" t="s">
        <v>335</v>
      </c>
      <c r="E10" s="396" t="s">
        <v>336</v>
      </c>
      <c r="F10" s="396" t="s">
        <v>371</v>
      </c>
      <c r="G10" s="397">
        <v>343910</v>
      </c>
      <c r="H10" s="398" t="s">
        <v>335</v>
      </c>
      <c r="I10" s="396">
        <v>7294</v>
      </c>
      <c r="J10" s="396" t="s">
        <v>336</v>
      </c>
      <c r="K10" s="396" t="s">
        <v>336</v>
      </c>
      <c r="L10" s="396">
        <v>1690738</v>
      </c>
      <c r="M10" s="396">
        <v>875165</v>
      </c>
      <c r="N10" s="397" t="s">
        <v>335</v>
      </c>
    </row>
    <row r="11" spans="1:14" ht="22.5" customHeight="1">
      <c r="A11" s="160" t="s">
        <v>243</v>
      </c>
      <c r="B11" s="396">
        <v>87590502</v>
      </c>
      <c r="C11" s="396">
        <v>2223755</v>
      </c>
      <c r="D11" s="396" t="s">
        <v>373</v>
      </c>
      <c r="E11" s="396" t="s">
        <v>336</v>
      </c>
      <c r="F11" s="396" t="s">
        <v>336</v>
      </c>
      <c r="G11" s="397" t="s">
        <v>335</v>
      </c>
      <c r="H11" s="398">
        <v>1470746</v>
      </c>
      <c r="I11" s="396">
        <v>84479</v>
      </c>
      <c r="J11" s="396">
        <v>6423067</v>
      </c>
      <c r="K11" s="396" t="s">
        <v>336</v>
      </c>
      <c r="L11" s="396">
        <v>2683217</v>
      </c>
      <c r="M11" s="396" t="s">
        <v>336</v>
      </c>
      <c r="N11" s="397" t="s">
        <v>170</v>
      </c>
    </row>
    <row r="12" spans="1:14" ht="22.5" customHeight="1" thickBot="1">
      <c r="A12" s="161" t="s">
        <v>244</v>
      </c>
      <c r="B12" s="404">
        <v>150281363</v>
      </c>
      <c r="C12" s="404">
        <v>38243</v>
      </c>
      <c r="D12" s="404" t="s">
        <v>374</v>
      </c>
      <c r="E12" s="404">
        <v>35582</v>
      </c>
      <c r="F12" s="404" t="s">
        <v>335</v>
      </c>
      <c r="G12" s="405" t="s">
        <v>374</v>
      </c>
      <c r="H12" s="406" t="s">
        <v>335</v>
      </c>
      <c r="I12" s="404">
        <v>193827</v>
      </c>
      <c r="J12" s="404">
        <v>6591023</v>
      </c>
      <c r="K12" s="404" t="s">
        <v>374</v>
      </c>
      <c r="L12" s="404">
        <v>1341802</v>
      </c>
      <c r="M12" s="404" t="s">
        <v>374</v>
      </c>
      <c r="N12" s="405" t="s">
        <v>335</v>
      </c>
    </row>
    <row r="13" spans="7:9" ht="16.5" customHeight="1">
      <c r="G13" s="50"/>
      <c r="H13" s="34"/>
      <c r="I13" s="50"/>
    </row>
    <row r="14" spans="7:13" ht="5.25" customHeight="1" thickBot="1">
      <c r="G14" s="50"/>
      <c r="M14" s="12"/>
    </row>
    <row r="15" spans="1:14" s="13" customFormat="1" ht="25.5" customHeight="1">
      <c r="A15" s="165"/>
      <c r="B15" s="166" t="s">
        <v>288</v>
      </c>
      <c r="C15" s="167" t="s">
        <v>289</v>
      </c>
      <c r="D15" s="168" t="s">
        <v>290</v>
      </c>
      <c r="E15" s="168" t="s">
        <v>291</v>
      </c>
      <c r="F15" s="168" t="s">
        <v>292</v>
      </c>
      <c r="G15" s="377" t="s">
        <v>293</v>
      </c>
      <c r="H15" s="169" t="s">
        <v>294</v>
      </c>
      <c r="I15" s="170" t="s">
        <v>295</v>
      </c>
      <c r="J15" s="169" t="s">
        <v>296</v>
      </c>
      <c r="K15" s="461" t="s">
        <v>297</v>
      </c>
      <c r="L15" s="168" t="s">
        <v>298</v>
      </c>
      <c r="M15" s="347" t="s">
        <v>299</v>
      </c>
      <c r="N15" s="171"/>
    </row>
    <row r="16" spans="1:14" ht="22.5" customHeight="1">
      <c r="A16" s="172" t="s">
        <v>236</v>
      </c>
      <c r="B16" s="396">
        <v>1420110</v>
      </c>
      <c r="C16" s="396">
        <v>2075332</v>
      </c>
      <c r="D16" s="396">
        <v>700327</v>
      </c>
      <c r="E16" s="396">
        <v>2445080</v>
      </c>
      <c r="F16" s="396">
        <v>5796402</v>
      </c>
      <c r="G16" s="397">
        <v>26705791</v>
      </c>
      <c r="H16" s="398">
        <v>2424554</v>
      </c>
      <c r="I16" s="396" t="s">
        <v>336</v>
      </c>
      <c r="J16" s="396">
        <v>9999053</v>
      </c>
      <c r="K16" s="396" t="s">
        <v>336</v>
      </c>
      <c r="L16" s="396">
        <v>100466206</v>
      </c>
      <c r="M16" s="397">
        <v>1104265</v>
      </c>
      <c r="N16" s="163"/>
    </row>
    <row r="17" spans="1:14" ht="22.5" customHeight="1">
      <c r="A17" s="160" t="s">
        <v>64</v>
      </c>
      <c r="B17" s="396">
        <v>1816525</v>
      </c>
      <c r="C17" s="396">
        <v>9596454</v>
      </c>
      <c r="D17" s="396">
        <v>2637497</v>
      </c>
      <c r="E17" s="396">
        <v>2396781</v>
      </c>
      <c r="F17" s="396">
        <v>240024</v>
      </c>
      <c r="G17" s="397">
        <v>1316727</v>
      </c>
      <c r="H17" s="398">
        <v>127602</v>
      </c>
      <c r="I17" s="396" t="s">
        <v>335</v>
      </c>
      <c r="J17" s="396">
        <v>759800</v>
      </c>
      <c r="K17" s="396" t="s">
        <v>335</v>
      </c>
      <c r="L17" s="396">
        <v>48274360</v>
      </c>
      <c r="M17" s="397">
        <v>189926</v>
      </c>
      <c r="N17" s="163"/>
    </row>
    <row r="18" spans="1:14" ht="22.5" customHeight="1">
      <c r="A18" s="160" t="s">
        <v>237</v>
      </c>
      <c r="B18" s="396">
        <v>709904</v>
      </c>
      <c r="C18" s="396">
        <v>3768799</v>
      </c>
      <c r="D18" s="396" t="s">
        <v>336</v>
      </c>
      <c r="E18" s="396">
        <v>8237564</v>
      </c>
      <c r="F18" s="396">
        <v>22993669</v>
      </c>
      <c r="G18" s="397">
        <v>14424735</v>
      </c>
      <c r="H18" s="398" t="s">
        <v>335</v>
      </c>
      <c r="I18" s="396" t="s">
        <v>335</v>
      </c>
      <c r="J18" s="396">
        <v>2576516</v>
      </c>
      <c r="K18" s="396" t="s">
        <v>335</v>
      </c>
      <c r="L18" s="396">
        <v>93481594</v>
      </c>
      <c r="M18" s="397">
        <v>142816</v>
      </c>
      <c r="N18" s="163"/>
    </row>
    <row r="19" spans="1:14" ht="22.5" customHeight="1">
      <c r="A19" s="160" t="s">
        <v>238</v>
      </c>
      <c r="B19" s="396">
        <v>2881456</v>
      </c>
      <c r="C19" s="396">
        <v>12121037</v>
      </c>
      <c r="D19" s="396">
        <v>3418409</v>
      </c>
      <c r="E19" s="396">
        <v>8872796</v>
      </c>
      <c r="F19" s="396">
        <v>3860144</v>
      </c>
      <c r="G19" s="397">
        <v>8184520</v>
      </c>
      <c r="H19" s="398">
        <v>39027</v>
      </c>
      <c r="I19" s="396">
        <v>2416242</v>
      </c>
      <c r="J19" s="396">
        <v>3514890</v>
      </c>
      <c r="K19" s="396">
        <v>4054777</v>
      </c>
      <c r="L19" s="396">
        <v>1217752834</v>
      </c>
      <c r="M19" s="397">
        <v>6464462</v>
      </c>
      <c r="N19" s="163"/>
    </row>
    <row r="20" spans="1:14" ht="22.5" customHeight="1">
      <c r="A20" s="160" t="s">
        <v>239</v>
      </c>
      <c r="B20" s="396">
        <v>618439</v>
      </c>
      <c r="C20" s="396">
        <v>3707800</v>
      </c>
      <c r="D20" s="396">
        <v>710387</v>
      </c>
      <c r="E20" s="396">
        <v>1404670</v>
      </c>
      <c r="F20" s="396">
        <v>5660983</v>
      </c>
      <c r="G20" s="397">
        <v>4209657</v>
      </c>
      <c r="H20" s="398">
        <v>1210418</v>
      </c>
      <c r="I20" s="396" t="s">
        <v>336</v>
      </c>
      <c r="J20" s="396">
        <v>32408792</v>
      </c>
      <c r="K20" s="396" t="s">
        <v>336</v>
      </c>
      <c r="L20" s="396">
        <v>107150225</v>
      </c>
      <c r="M20" s="397">
        <v>145689</v>
      </c>
      <c r="N20" s="163"/>
    </row>
    <row r="21" spans="1:14" ht="22.5" customHeight="1">
      <c r="A21" s="160" t="s">
        <v>240</v>
      </c>
      <c r="B21" s="396">
        <v>914515</v>
      </c>
      <c r="C21" s="396">
        <v>7536701</v>
      </c>
      <c r="D21" s="396">
        <v>2770737</v>
      </c>
      <c r="E21" s="396">
        <v>3039755</v>
      </c>
      <c r="F21" s="396">
        <v>453104</v>
      </c>
      <c r="G21" s="397">
        <v>8485560</v>
      </c>
      <c r="H21" s="398" t="s">
        <v>336</v>
      </c>
      <c r="I21" s="396" t="s">
        <v>335</v>
      </c>
      <c r="J21" s="396">
        <v>1111354</v>
      </c>
      <c r="K21" s="396" t="s">
        <v>335</v>
      </c>
      <c r="L21" s="396">
        <v>100736903</v>
      </c>
      <c r="M21" s="397">
        <v>146978</v>
      </c>
      <c r="N21" s="163"/>
    </row>
    <row r="22" spans="1:14" ht="22.5" customHeight="1">
      <c r="A22" s="160" t="s">
        <v>241</v>
      </c>
      <c r="B22" s="396" t="s">
        <v>335</v>
      </c>
      <c r="C22" s="396">
        <v>276273</v>
      </c>
      <c r="D22" s="396" t="s">
        <v>336</v>
      </c>
      <c r="E22" s="396">
        <v>1354917</v>
      </c>
      <c r="F22" s="396">
        <v>781744</v>
      </c>
      <c r="G22" s="397">
        <v>1018542</v>
      </c>
      <c r="H22" s="398" t="s">
        <v>336</v>
      </c>
      <c r="I22" s="396" t="s">
        <v>335</v>
      </c>
      <c r="J22" s="396">
        <v>476696</v>
      </c>
      <c r="K22" s="401" t="s">
        <v>335</v>
      </c>
      <c r="L22" s="396">
        <v>4918625</v>
      </c>
      <c r="M22" s="397">
        <v>13724</v>
      </c>
      <c r="N22" s="163"/>
    </row>
    <row r="23" spans="1:14" ht="22.5" customHeight="1">
      <c r="A23" s="160" t="s">
        <v>242</v>
      </c>
      <c r="B23" s="396">
        <v>2380223</v>
      </c>
      <c r="C23" s="396">
        <v>968169</v>
      </c>
      <c r="D23" s="396" t="s">
        <v>336</v>
      </c>
      <c r="E23" s="396">
        <v>290184</v>
      </c>
      <c r="F23" s="396">
        <v>387778</v>
      </c>
      <c r="G23" s="397">
        <v>1711267</v>
      </c>
      <c r="H23" s="398" t="s">
        <v>336</v>
      </c>
      <c r="I23" s="396" t="s">
        <v>335</v>
      </c>
      <c r="J23" s="396">
        <v>150988</v>
      </c>
      <c r="K23" s="396" t="s">
        <v>336</v>
      </c>
      <c r="L23" s="396">
        <v>38803683</v>
      </c>
      <c r="M23" s="397" t="s">
        <v>336</v>
      </c>
      <c r="N23" s="163"/>
    </row>
    <row r="24" spans="1:14" ht="22.5" customHeight="1">
      <c r="A24" s="160" t="s">
        <v>243</v>
      </c>
      <c r="B24" s="396">
        <v>2288970</v>
      </c>
      <c r="C24" s="396">
        <v>6364061</v>
      </c>
      <c r="D24" s="396">
        <v>1238035</v>
      </c>
      <c r="E24" s="396">
        <v>5029889</v>
      </c>
      <c r="F24" s="396">
        <v>832308</v>
      </c>
      <c r="G24" s="397">
        <v>1003364</v>
      </c>
      <c r="H24" s="398">
        <v>1222416</v>
      </c>
      <c r="I24" s="396" t="s">
        <v>336</v>
      </c>
      <c r="J24" s="396">
        <v>177099</v>
      </c>
      <c r="K24" s="396" t="s">
        <v>336</v>
      </c>
      <c r="L24" s="396">
        <v>55969938</v>
      </c>
      <c r="M24" s="397" t="s">
        <v>336</v>
      </c>
      <c r="N24" s="163"/>
    </row>
    <row r="25" spans="1:14" ht="22.5" customHeight="1" thickBot="1">
      <c r="A25" s="161" t="s">
        <v>244</v>
      </c>
      <c r="B25" s="404" t="s">
        <v>335</v>
      </c>
      <c r="C25" s="404" t="s">
        <v>335</v>
      </c>
      <c r="D25" s="404" t="s">
        <v>374</v>
      </c>
      <c r="E25" s="404">
        <v>494755</v>
      </c>
      <c r="F25" s="404">
        <v>988475</v>
      </c>
      <c r="G25" s="405">
        <v>1580360</v>
      </c>
      <c r="H25" s="406">
        <v>222282</v>
      </c>
      <c r="I25" s="404" t="s">
        <v>374</v>
      </c>
      <c r="J25" s="404" t="s">
        <v>374</v>
      </c>
      <c r="K25" s="404" t="s">
        <v>374</v>
      </c>
      <c r="L25" s="404">
        <v>67201565</v>
      </c>
      <c r="M25" s="405">
        <v>68615</v>
      </c>
      <c r="N25" s="163"/>
    </row>
    <row r="26" spans="1:14" ht="22.5" customHeight="1">
      <c r="A26" s="52" t="s">
        <v>300</v>
      </c>
      <c r="B26" s="162"/>
      <c r="C26" s="162"/>
      <c r="D26" s="162"/>
      <c r="E26" s="162"/>
      <c r="F26" s="162"/>
      <c r="G26" s="163"/>
      <c r="H26" s="163"/>
      <c r="I26" s="162"/>
      <c r="J26" s="162"/>
      <c r="K26" s="162"/>
      <c r="L26" s="162"/>
      <c r="M26" s="162"/>
      <c r="N26" s="162"/>
    </row>
    <row r="27" spans="1:14" ht="22.5" customHeight="1">
      <c r="A27" s="162"/>
      <c r="B27" s="162"/>
      <c r="C27" s="162"/>
      <c r="D27" s="164"/>
      <c r="E27" s="164"/>
      <c r="F27" s="164"/>
      <c r="G27" s="164"/>
      <c r="H27" s="34"/>
      <c r="I27" s="164"/>
      <c r="J27" s="164"/>
      <c r="K27" s="164"/>
      <c r="L27" s="164"/>
      <c r="M27" s="164"/>
      <c r="N27" s="162"/>
    </row>
    <row r="28" spans="4:13" ht="22.5" customHeight="1">
      <c r="D28" s="12"/>
      <c r="E28" s="12"/>
      <c r="F28" s="12"/>
      <c r="G28" s="12"/>
      <c r="H28" s="34"/>
      <c r="I28" s="12"/>
      <c r="J28" s="12"/>
      <c r="K28" s="12"/>
      <c r="L28" s="12"/>
      <c r="M28" s="12"/>
    </row>
    <row r="29" ht="22.5" customHeight="1">
      <c r="B29" s="19"/>
    </row>
  </sheetData>
  <sheetProtection/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&amp;C-11-</oddFooter>
  </headerFooter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中嶋　正行</cp:lastModifiedBy>
  <cp:lastPrinted>2016-03-22T23:55:41Z</cp:lastPrinted>
  <dcterms:created xsi:type="dcterms:W3CDTF">2001-12-03T01:12:48Z</dcterms:created>
  <dcterms:modified xsi:type="dcterms:W3CDTF">2017-04-04T01:09:42Z</dcterms:modified>
  <cp:category/>
  <cp:version/>
  <cp:contentType/>
  <cp:contentStatus/>
</cp:coreProperties>
</file>